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25" tabRatio="751" activeTab="0"/>
  </bookViews>
  <sheets>
    <sheet name="女子" sheetId="1" r:id="rId1"/>
    <sheet name="男子" sheetId="2" r:id="rId2"/>
    <sheet name="時間割" sheetId="3" r:id="rId3"/>
    <sheet name="Sheet2" sheetId="4" r:id="rId4"/>
  </sheets>
  <definedNames>
    <definedName name="_xlnm.Print_Area" localSheetId="0">'女子'!$A$1:$T$53</definedName>
    <definedName name="_xlnm.Print_Area" localSheetId="1">'男子'!$A$1:$T$53</definedName>
  </definedNames>
  <calcPr fullCalcOnLoad="1"/>
</workbook>
</file>

<file path=xl/sharedStrings.xml><?xml version="1.0" encoding="utf-8"?>
<sst xmlns="http://schemas.openxmlformats.org/spreadsheetml/2006/main" count="183" uniqueCount="72">
  <si>
    <t>試技順</t>
  </si>
  <si>
    <t>所属</t>
  </si>
  <si>
    <t>１審</t>
  </si>
  <si>
    <t>２審</t>
  </si>
  <si>
    <t>３審</t>
  </si>
  <si>
    <t>４審</t>
  </si>
  <si>
    <t>５審</t>
  </si>
  <si>
    <t>難度</t>
  </si>
  <si>
    <t>合計</t>
  </si>
  <si>
    <t>修正前順位</t>
  </si>
  <si>
    <t>順位再計算</t>
  </si>
  <si>
    <t>選手名</t>
  </si>
  <si>
    <t>※「順位」「修正前順位」の数式は変更要</t>
  </si>
  <si>
    <t>規定</t>
  </si>
  <si>
    <t>自由</t>
  </si>
  <si>
    <t>演規1</t>
  </si>
  <si>
    <t>演規2</t>
  </si>
  <si>
    <t>演規3</t>
  </si>
  <si>
    <t>演規4</t>
  </si>
  <si>
    <t>演規5</t>
  </si>
  <si>
    <t>演規合計</t>
  </si>
  <si>
    <t>演自1</t>
  </si>
  <si>
    <t>演自2</t>
  </si>
  <si>
    <t>演自3</t>
  </si>
  <si>
    <t>演自4</t>
  </si>
  <si>
    <t>演自5</t>
  </si>
  <si>
    <t>演自合計</t>
  </si>
  <si>
    <t>予選順位</t>
  </si>
  <si>
    <t>自由演技審総合計÷1000</t>
  </si>
  <si>
    <t>予選合計</t>
  </si>
  <si>
    <t>予選合計×1000000</t>
  </si>
  <si>
    <t>自由合計×1000</t>
  </si>
  <si>
    <t>予選</t>
  </si>
  <si>
    <t>決勝</t>
  </si>
  <si>
    <t>総合計</t>
  </si>
  <si>
    <t>最終順位</t>
  </si>
  <si>
    <t>総合計×1000000</t>
  </si>
  <si>
    <t>決勝進出人数</t>
  </si>
  <si>
    <t>T</t>
  </si>
  <si>
    <t>予選女子</t>
  </si>
  <si>
    <t>第５回　全九州トランポリンマスターズ大会</t>
  </si>
  <si>
    <t>予選男子</t>
  </si>
  <si>
    <t>タイムテーブル</t>
  </si>
  <si>
    <t>11：00　～　セッティング</t>
  </si>
  <si>
    <t>13：00　～　開　会　式</t>
  </si>
  <si>
    <t>13：10　～　予　　　選（アップ３０分程度）</t>
  </si>
  <si>
    <t>14：00　～　採　　　点</t>
  </si>
  <si>
    <t>14：30　～　決　　　勝（アップ１５分程度）</t>
  </si>
  <si>
    <t>15：00　～　採　　　点</t>
  </si>
  <si>
    <t>15：30　～　閉　会　式</t>
  </si>
  <si>
    <t>15：40　～　カッティング</t>
  </si>
  <si>
    <t xml:space="preserve">今村末美 </t>
  </si>
  <si>
    <t>熊本トランポリンクラブ</t>
  </si>
  <si>
    <t>白川豊和</t>
  </si>
  <si>
    <t>牧野清孝</t>
  </si>
  <si>
    <t>上村ルミ</t>
  </si>
  <si>
    <t>オワゾ</t>
  </si>
  <si>
    <t>井島峰子　</t>
  </si>
  <si>
    <t>竹嵜由美</t>
  </si>
  <si>
    <t>松本美華　</t>
  </si>
  <si>
    <t>オワゾ</t>
  </si>
  <si>
    <t xml:space="preserve">内村こずえ </t>
  </si>
  <si>
    <t>福岡真紀子</t>
  </si>
  <si>
    <t>大分トランポリンクラブ</t>
  </si>
  <si>
    <t xml:space="preserve">川中幸明 </t>
  </si>
  <si>
    <t>小林トランポリンクラブ</t>
  </si>
  <si>
    <t>エアーフロート</t>
  </si>
  <si>
    <t>正平裕也</t>
  </si>
  <si>
    <t>スペースウォーク</t>
  </si>
  <si>
    <t>竹嵜道夫</t>
  </si>
  <si>
    <t>河村和浩</t>
  </si>
  <si>
    <t>主審：１審：牧野清孝、　　２審：河村和哉、 ３審：竹嵜由美、　４審：白川豊和、　５審：河村和浩　　Tｽｺｱ：牧野利恵　　難度審：河村いずみ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</si>
</sst>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0.0_);[Red]\(0.0\)"/>
    <numFmt numFmtId="180" formatCode="0.000"/>
    <numFmt numFmtId="181" formatCode="0.0000"/>
    <numFmt numFmtId="182" formatCode="0.0000_);[Red]\(0.0000\)"/>
    <numFmt numFmtId="183" formatCode="0.00_);[Red]\(0.00\)"/>
    <numFmt numFmtId="184" formatCode="0.000_);[Red]\(0.000\)"/>
    <numFmt numFmtId="185" formatCode="0.00000_);[Red]\(0.00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00000000000000000000000000000_);[Red]\(0.000000000000000000000000000000\)"/>
    <numFmt numFmtId="192" formatCode="0.000000000000000000000000000000_ "/>
    <numFmt numFmtId="193" formatCode="0.000000_);[Red]\(0.0000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8" fontId="0" fillId="32" borderId="10" xfId="0" applyNumberFormat="1" applyFont="1" applyFill="1" applyBorder="1" applyAlignment="1" applyProtection="1">
      <alignment vertical="center"/>
      <protection locked="0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178" fontId="0" fillId="32" borderId="10" xfId="0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4" borderId="10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 shrinkToFit="1"/>
    </xf>
    <xf numFmtId="0" fontId="5" fillId="0" borderId="10" xfId="0" applyFont="1" applyBorder="1" applyAlignment="1">
      <alignment horizontal="distributed" vertical="center" indent="1" shrinkToFit="1"/>
    </xf>
    <xf numFmtId="179" fontId="11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180" fontId="0" fillId="32" borderId="10" xfId="0" applyNumberFormat="1" applyFont="1" applyFill="1" applyBorder="1" applyAlignment="1" applyProtection="1">
      <alignment horizontal="center" vertical="center"/>
      <protection locked="0"/>
    </xf>
    <xf numFmtId="180" fontId="0" fillId="32" borderId="10" xfId="0" applyNumberFormat="1" applyFont="1" applyFill="1" applyBorder="1" applyAlignment="1" applyProtection="1">
      <alignment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0" fillId="0" borderId="10" xfId="0" applyNumberFormat="1" applyFont="1" applyBorder="1" applyAlignment="1">
      <alignment horizontal="center" vertical="center" shrinkToFit="1"/>
    </xf>
    <xf numFmtId="180" fontId="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0" fillId="4" borderId="10" xfId="0" applyNumberFormat="1" applyFont="1" applyFill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 shrinkToFit="1"/>
    </xf>
    <xf numFmtId="180" fontId="0" fillId="0" borderId="18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53"/>
  <sheetViews>
    <sheetView tabSelected="1" zoomScalePageLayoutView="0" workbookViewId="0" topLeftCell="A1">
      <selection activeCell="J9" sqref="J9"/>
    </sheetView>
  </sheetViews>
  <sheetFormatPr defaultColWidth="9.00390625" defaultRowHeight="18" customHeight="1"/>
  <cols>
    <col min="1" max="1" width="6.875" style="5" customWidth="1"/>
    <col min="2" max="2" width="16.875" style="23" customWidth="1"/>
    <col min="3" max="3" width="22.375" style="23" customWidth="1"/>
    <col min="4" max="8" width="5.625" style="5" customWidth="1"/>
    <col min="9" max="9" width="6.875" style="5" customWidth="1"/>
    <col min="10" max="10" width="8.125" style="5" customWidth="1"/>
    <col min="11" max="15" width="5.625" style="5" customWidth="1"/>
    <col min="16" max="16" width="6.00390625" style="5" bestFit="1" customWidth="1"/>
    <col min="17" max="17" width="7.00390625" style="59" customWidth="1"/>
    <col min="18" max="19" width="8.125" style="59" customWidth="1"/>
    <col min="20" max="20" width="8.125" style="5" customWidth="1"/>
    <col min="21" max="21" width="9.50390625" style="1" customWidth="1"/>
    <col min="22" max="22" width="1.875" style="5" customWidth="1"/>
    <col min="23" max="23" width="11.125" style="5" bestFit="1" customWidth="1"/>
    <col min="24" max="24" width="3.50390625" style="5" customWidth="1"/>
    <col min="25" max="25" width="5.00390625" style="5" bestFit="1" customWidth="1"/>
    <col min="26" max="28" width="4.875" style="5" bestFit="1" customWidth="1"/>
    <col min="29" max="30" width="4.875" style="5" customWidth="1"/>
    <col min="31" max="31" width="6.375" style="5" bestFit="1" customWidth="1"/>
    <col min="32" max="32" width="5.75390625" style="5" customWidth="1"/>
    <col min="33" max="33" width="5.00390625" style="5" bestFit="1" customWidth="1"/>
    <col min="34" max="37" width="4.875" style="5" bestFit="1" customWidth="1"/>
    <col min="38" max="38" width="4.875" style="5" customWidth="1"/>
    <col min="39" max="39" width="6.375" style="5" bestFit="1" customWidth="1"/>
    <col min="40" max="40" width="6.375" style="5" customWidth="1"/>
    <col min="41" max="41" width="15.375" style="5" bestFit="1" customWidth="1"/>
    <col min="42" max="42" width="15.375" style="5" customWidth="1"/>
    <col min="43" max="43" width="19.625" style="5" bestFit="1" customWidth="1"/>
    <col min="44" max="44" width="17.25390625" style="5" bestFit="1" customWidth="1"/>
    <col min="45" max="45" width="11.625" style="5" bestFit="1" customWidth="1"/>
    <col min="46" max="46" width="9.00390625" style="5" customWidth="1"/>
    <col min="47" max="47" width="11.625" style="5" bestFit="1" customWidth="1"/>
    <col min="48" max="16384" width="9.00390625" style="5" customWidth="1"/>
  </cols>
  <sheetData>
    <row r="1" spans="1:21" s="25" customFormat="1" ht="18" customHeight="1">
      <c r="A1" s="28" t="s">
        <v>40</v>
      </c>
      <c r="B1" s="24"/>
      <c r="C1" s="24"/>
      <c r="D1" s="47"/>
      <c r="Q1" s="57"/>
      <c r="R1" s="57"/>
      <c r="S1" s="57"/>
      <c r="U1" s="26"/>
    </row>
    <row r="2" spans="1:23" s="25" customFormat="1" ht="18" customHeight="1">
      <c r="A2" s="28" t="s">
        <v>39</v>
      </c>
      <c r="B2" s="24"/>
      <c r="Q2" s="57"/>
      <c r="R2" s="57"/>
      <c r="S2" s="57"/>
      <c r="U2" s="26"/>
      <c r="W2" s="25" t="s">
        <v>12</v>
      </c>
    </row>
    <row r="3" spans="1:20" ht="18" customHeight="1">
      <c r="A3" s="67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46" ht="18" customHeight="1">
      <c r="A4" s="70" t="s">
        <v>0</v>
      </c>
      <c r="B4" s="70" t="s">
        <v>11</v>
      </c>
      <c r="C4" s="70" t="s">
        <v>1</v>
      </c>
      <c r="D4" s="81" t="s">
        <v>13</v>
      </c>
      <c r="E4" s="82"/>
      <c r="F4" s="82"/>
      <c r="G4" s="82"/>
      <c r="H4" s="82"/>
      <c r="I4" s="82"/>
      <c r="J4" s="83"/>
      <c r="K4" s="81" t="s">
        <v>14</v>
      </c>
      <c r="L4" s="82"/>
      <c r="M4" s="82"/>
      <c r="N4" s="82"/>
      <c r="O4" s="82"/>
      <c r="P4" s="82"/>
      <c r="Q4" s="82"/>
      <c r="R4" s="83"/>
      <c r="S4" s="79" t="s">
        <v>29</v>
      </c>
      <c r="T4" s="70" t="s">
        <v>27</v>
      </c>
      <c r="U4" s="2"/>
      <c r="V4" s="8"/>
      <c r="W4" s="8"/>
      <c r="X4" s="8"/>
      <c r="Y4" s="78"/>
      <c r="Z4" s="78"/>
      <c r="AA4" s="78"/>
      <c r="AB4" s="78"/>
      <c r="AC4" s="78"/>
      <c r="AD4" s="37"/>
      <c r="AE4" s="8"/>
      <c r="AF4" s="8"/>
      <c r="AG4" s="78"/>
      <c r="AH4" s="78"/>
      <c r="AI4" s="78"/>
      <c r="AJ4" s="78"/>
      <c r="AK4" s="78"/>
      <c r="AL4" s="37"/>
      <c r="AM4" s="8"/>
      <c r="AN4" s="8"/>
      <c r="AO4" s="8"/>
      <c r="AP4" s="8"/>
      <c r="AQ4" s="8"/>
      <c r="AR4" s="8"/>
      <c r="AS4" s="8"/>
      <c r="AT4" s="8"/>
    </row>
    <row r="5" spans="1:46" s="10" customFormat="1" ht="18" customHeight="1">
      <c r="A5" s="70"/>
      <c r="B5" s="70"/>
      <c r="C5" s="70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39" t="s">
        <v>38</v>
      </c>
      <c r="J5" s="7" t="s">
        <v>8</v>
      </c>
      <c r="K5" s="7" t="s">
        <v>2</v>
      </c>
      <c r="L5" s="7" t="s">
        <v>3</v>
      </c>
      <c r="M5" s="7" t="s">
        <v>4</v>
      </c>
      <c r="N5" s="7" t="s">
        <v>5</v>
      </c>
      <c r="O5" s="7" t="s">
        <v>6</v>
      </c>
      <c r="P5" s="7" t="s">
        <v>7</v>
      </c>
      <c r="Q5" s="58" t="s">
        <v>38</v>
      </c>
      <c r="R5" s="62" t="s">
        <v>8</v>
      </c>
      <c r="S5" s="80"/>
      <c r="T5" s="70"/>
      <c r="U5" s="3"/>
      <c r="V5" s="9"/>
      <c r="W5" s="9" t="s">
        <v>9</v>
      </c>
      <c r="X5" s="9"/>
      <c r="Y5" s="9" t="s">
        <v>15</v>
      </c>
      <c r="Z5" s="9" t="s">
        <v>16</v>
      </c>
      <c r="AA5" s="9" t="s">
        <v>17</v>
      </c>
      <c r="AB5" s="9" t="s">
        <v>18</v>
      </c>
      <c r="AC5" s="9" t="s">
        <v>19</v>
      </c>
      <c r="AD5" s="9"/>
      <c r="AE5" s="9" t="s">
        <v>20</v>
      </c>
      <c r="AF5" s="9"/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/>
      <c r="AM5" s="9" t="s">
        <v>26</v>
      </c>
      <c r="AN5" s="9"/>
      <c r="AO5" s="9" t="s">
        <v>30</v>
      </c>
      <c r="AP5" s="9" t="s">
        <v>31</v>
      </c>
      <c r="AQ5" s="9" t="s">
        <v>28</v>
      </c>
      <c r="AR5" s="9" t="s">
        <v>10</v>
      </c>
      <c r="AS5" s="9"/>
      <c r="AT5" s="9"/>
    </row>
    <row r="6" spans="1:46" ht="18" customHeight="1">
      <c r="A6" s="4">
        <v>1</v>
      </c>
      <c r="B6" s="42" t="s">
        <v>51</v>
      </c>
      <c r="C6" s="43" t="s">
        <v>52</v>
      </c>
      <c r="D6" s="32">
        <v>6.3</v>
      </c>
      <c r="E6" s="32">
        <v>6.1</v>
      </c>
      <c r="F6" s="32">
        <v>6.9</v>
      </c>
      <c r="G6" s="32">
        <v>6.7</v>
      </c>
      <c r="H6" s="32">
        <v>6.2</v>
      </c>
      <c r="I6" s="50">
        <v>9.805</v>
      </c>
      <c r="J6" s="33">
        <f aca="true" t="shared" si="0" ref="J6:J35">IF(B6="","",AE6)</f>
        <v>29.005</v>
      </c>
      <c r="K6" s="34">
        <v>6.2</v>
      </c>
      <c r="L6" s="34">
        <v>6.1</v>
      </c>
      <c r="M6" s="34">
        <v>6.8</v>
      </c>
      <c r="N6" s="34">
        <v>6.7</v>
      </c>
      <c r="O6" s="34">
        <v>6.3</v>
      </c>
      <c r="P6" s="34">
        <v>0.7</v>
      </c>
      <c r="Q6" s="52">
        <v>10.145</v>
      </c>
      <c r="R6" s="63">
        <f aca="true" t="shared" si="1" ref="R6:R35">IF(B6="","",P6+AM6)</f>
        <v>30.044999999999998</v>
      </c>
      <c r="S6" s="63">
        <f aca="true" t="shared" si="2" ref="S6:S35">IF(B6="","",ROUND(AE6+P6+AM6,1))</f>
        <v>59.1</v>
      </c>
      <c r="T6" s="4">
        <f aca="true" t="shared" si="3" ref="T6:T35">IF(B6="","",RANK(AR6,AR$6:AR$35,0))</f>
        <v>6</v>
      </c>
      <c r="U6" s="2" t="str">
        <f aca="true" t="shared" si="4" ref="U6:U35">IF(T6&lt;=10,"決勝進出","")</f>
        <v>決勝進出</v>
      </c>
      <c r="V6" s="8"/>
      <c r="W6" s="8">
        <f aca="true" t="shared" si="5" ref="W6:W35">RANK(S6,S$6:S$35,0)</f>
        <v>6</v>
      </c>
      <c r="X6" s="8"/>
      <c r="Y6" s="15">
        <f aca="true" t="shared" si="6" ref="Y6:Y35">IF(D6="",0,LARGE($D6:$H6,1))</f>
        <v>6.9</v>
      </c>
      <c r="Z6" s="15">
        <f aca="true" t="shared" si="7" ref="Z6:Z35">IF(E6="",0,LARGE($D6:$H6,2))</f>
        <v>6.7</v>
      </c>
      <c r="AA6" s="15">
        <f aca="true" t="shared" si="8" ref="AA6:AA35">IF(F6="",0,LARGE($D6:$H6,3))</f>
        <v>6.3</v>
      </c>
      <c r="AB6" s="15">
        <f aca="true" t="shared" si="9" ref="AB6:AB35">IF(G6="",0,LARGE($D6:$H6,4))</f>
        <v>6.2</v>
      </c>
      <c r="AC6" s="15">
        <f aca="true" t="shared" si="10" ref="AC6:AC35">IF(H6="",0,LARGE($D6:$H6,5))</f>
        <v>6.1</v>
      </c>
      <c r="AD6" s="15">
        <f>I6</f>
        <v>9.805</v>
      </c>
      <c r="AE6" s="16">
        <f>SUM(Z6:AB6)+AD6</f>
        <v>29.005</v>
      </c>
      <c r="AF6" s="16"/>
      <c r="AG6" s="15">
        <f aca="true" t="shared" si="11" ref="AG6:AG35">IF(K6="",0,LARGE($K6:$O6,1))</f>
        <v>6.8</v>
      </c>
      <c r="AH6" s="15">
        <f aca="true" t="shared" si="12" ref="AH6:AH35">IF(L6="",0,LARGE($K6:$O6,2))</f>
        <v>6.7</v>
      </c>
      <c r="AI6" s="15">
        <f aca="true" t="shared" si="13" ref="AI6:AI35">IF(M6="",0,LARGE($K6:$O6,3))</f>
        <v>6.3</v>
      </c>
      <c r="AJ6" s="15">
        <f aca="true" t="shared" si="14" ref="AJ6:AJ35">IF(N6="",0,LARGE($K6:$O6,4))</f>
        <v>6.2</v>
      </c>
      <c r="AK6" s="15">
        <f aca="true" t="shared" si="15" ref="AK6:AK35">IF(O6="",0,LARGE($K6:$O6,5))</f>
        <v>6.1</v>
      </c>
      <c r="AL6" s="15">
        <f>Q6</f>
        <v>10.145</v>
      </c>
      <c r="AM6" s="16">
        <f>SUM(AH6:AJ6)+AL6</f>
        <v>29.345</v>
      </c>
      <c r="AN6" s="17"/>
      <c r="AO6" s="8">
        <f aca="true" t="shared" si="16" ref="AO6:AO35">IF(S6="",0,S6*1000000)</f>
        <v>59100000</v>
      </c>
      <c r="AP6" s="8">
        <f aca="true" t="shared" si="17" ref="AP6:AP35">IF(R6="",0,R6*1000)</f>
        <v>30044.999999999996</v>
      </c>
      <c r="AQ6" s="18">
        <f aca="true" t="shared" si="18" ref="AQ6:AQ35">SUM(K6:O6)/1000</f>
        <v>0.032100000000000004</v>
      </c>
      <c r="AR6" s="18">
        <f aca="true" t="shared" si="19" ref="AR6:AR35">ROUND(AO6+AP6-P6+AQ6,4)</f>
        <v>59130044.3321</v>
      </c>
      <c r="AS6" s="16"/>
      <c r="AT6" s="8"/>
    </row>
    <row r="7" spans="1:46" ht="18" customHeight="1">
      <c r="A7" s="4">
        <v>2</v>
      </c>
      <c r="B7" s="40" t="s">
        <v>55</v>
      </c>
      <c r="C7" s="41" t="s">
        <v>56</v>
      </c>
      <c r="D7" s="32">
        <v>6.4</v>
      </c>
      <c r="E7" s="32">
        <v>6.4</v>
      </c>
      <c r="F7" s="32">
        <v>6.6</v>
      </c>
      <c r="G7" s="32">
        <v>6.5</v>
      </c>
      <c r="H7" s="32">
        <v>6.3</v>
      </c>
      <c r="I7" s="50">
        <v>10.4</v>
      </c>
      <c r="J7" s="33">
        <f t="shared" si="0"/>
        <v>29.700000000000003</v>
      </c>
      <c r="K7" s="34">
        <v>6.5</v>
      </c>
      <c r="L7" s="34">
        <v>6.4</v>
      </c>
      <c r="M7" s="34">
        <v>6.3</v>
      </c>
      <c r="N7" s="34">
        <v>6.9</v>
      </c>
      <c r="O7" s="34">
        <v>6.5</v>
      </c>
      <c r="P7" s="34">
        <v>0.7</v>
      </c>
      <c r="Q7" s="52">
        <v>10.515</v>
      </c>
      <c r="R7" s="63">
        <f t="shared" si="1"/>
        <v>30.615</v>
      </c>
      <c r="S7" s="63">
        <f t="shared" si="2"/>
        <v>60.3</v>
      </c>
      <c r="T7" s="4">
        <f t="shared" si="3"/>
        <v>4</v>
      </c>
      <c r="U7" s="2" t="str">
        <f t="shared" si="4"/>
        <v>決勝進出</v>
      </c>
      <c r="V7" s="8"/>
      <c r="W7" s="8">
        <f t="shared" si="5"/>
        <v>4</v>
      </c>
      <c r="X7" s="8"/>
      <c r="Y7" s="15">
        <f t="shared" si="6"/>
        <v>6.6</v>
      </c>
      <c r="Z7" s="15">
        <f t="shared" si="7"/>
        <v>6.5</v>
      </c>
      <c r="AA7" s="15">
        <f t="shared" si="8"/>
        <v>6.4</v>
      </c>
      <c r="AB7" s="15">
        <f t="shared" si="9"/>
        <v>6.4</v>
      </c>
      <c r="AC7" s="15">
        <f t="shared" si="10"/>
        <v>6.3</v>
      </c>
      <c r="AD7" s="15">
        <f aca="true" t="shared" si="20" ref="AD7:AD15">I7</f>
        <v>10.4</v>
      </c>
      <c r="AE7" s="16">
        <f aca="true" t="shared" si="21" ref="AE7:AE15">SUM(Z7:AB7)+AD7</f>
        <v>29.700000000000003</v>
      </c>
      <c r="AF7" s="16"/>
      <c r="AG7" s="15">
        <f t="shared" si="11"/>
        <v>6.9</v>
      </c>
      <c r="AH7" s="15">
        <f t="shared" si="12"/>
        <v>6.5</v>
      </c>
      <c r="AI7" s="15">
        <f t="shared" si="13"/>
        <v>6.5</v>
      </c>
      <c r="AJ7" s="15">
        <f t="shared" si="14"/>
        <v>6.4</v>
      </c>
      <c r="AK7" s="15">
        <f t="shared" si="15"/>
        <v>6.3</v>
      </c>
      <c r="AL7" s="15">
        <f aca="true" t="shared" si="22" ref="AL7:AL37">Q7</f>
        <v>10.515</v>
      </c>
      <c r="AM7" s="16">
        <f aca="true" t="shared" si="23" ref="AM7:AM37">SUM(AH7:AJ7)+AL7</f>
        <v>29.915</v>
      </c>
      <c r="AN7" s="17"/>
      <c r="AO7" s="8">
        <f t="shared" si="16"/>
        <v>60300000</v>
      </c>
      <c r="AP7" s="8">
        <f t="shared" si="17"/>
        <v>30615</v>
      </c>
      <c r="AQ7" s="18">
        <f t="shared" si="18"/>
        <v>0.032600000000000004</v>
      </c>
      <c r="AR7" s="18">
        <f t="shared" si="19"/>
        <v>60330614.3326</v>
      </c>
      <c r="AS7" s="16"/>
      <c r="AT7" s="8"/>
    </row>
    <row r="8" spans="1:46" ht="18" customHeight="1">
      <c r="A8" s="4">
        <v>3</v>
      </c>
      <c r="B8" s="42" t="s">
        <v>57</v>
      </c>
      <c r="C8" s="41" t="s">
        <v>56</v>
      </c>
      <c r="D8" s="32">
        <v>6.5</v>
      </c>
      <c r="E8" s="32">
        <v>6.5</v>
      </c>
      <c r="F8" s="32">
        <v>7.2</v>
      </c>
      <c r="G8" s="32">
        <v>6.8</v>
      </c>
      <c r="H8" s="32">
        <v>6.7</v>
      </c>
      <c r="I8" s="50">
        <v>10.785</v>
      </c>
      <c r="J8" s="33">
        <f t="shared" si="0"/>
        <v>30.785</v>
      </c>
      <c r="K8" s="34">
        <v>6.6</v>
      </c>
      <c r="L8" s="34">
        <v>6.8</v>
      </c>
      <c r="M8" s="34">
        <v>7.4</v>
      </c>
      <c r="N8" s="34">
        <v>7.4</v>
      </c>
      <c r="O8" s="34">
        <v>7</v>
      </c>
      <c r="P8" s="34">
        <v>0.7</v>
      </c>
      <c r="Q8" s="52">
        <v>10.755</v>
      </c>
      <c r="R8" s="63">
        <f t="shared" si="1"/>
        <v>32.655</v>
      </c>
      <c r="S8" s="63">
        <f t="shared" si="2"/>
        <v>63.4</v>
      </c>
      <c r="T8" s="4">
        <f t="shared" si="3"/>
        <v>3</v>
      </c>
      <c r="U8" s="2" t="str">
        <f t="shared" si="4"/>
        <v>決勝進出</v>
      </c>
      <c r="V8" s="8"/>
      <c r="W8" s="8">
        <f t="shared" si="5"/>
        <v>3</v>
      </c>
      <c r="X8" s="8"/>
      <c r="Y8" s="15">
        <f t="shared" si="6"/>
        <v>7.2</v>
      </c>
      <c r="Z8" s="15">
        <f t="shared" si="7"/>
        <v>6.8</v>
      </c>
      <c r="AA8" s="15">
        <f t="shared" si="8"/>
        <v>6.7</v>
      </c>
      <c r="AB8" s="15">
        <f t="shared" si="9"/>
        <v>6.5</v>
      </c>
      <c r="AC8" s="15">
        <f t="shared" si="10"/>
        <v>6.5</v>
      </c>
      <c r="AD8" s="15">
        <f t="shared" si="20"/>
        <v>10.785</v>
      </c>
      <c r="AE8" s="16">
        <f t="shared" si="21"/>
        <v>30.785</v>
      </c>
      <c r="AF8" s="16"/>
      <c r="AG8" s="15">
        <f t="shared" si="11"/>
        <v>7.4</v>
      </c>
      <c r="AH8" s="15">
        <f t="shared" si="12"/>
        <v>7.4</v>
      </c>
      <c r="AI8" s="15">
        <f t="shared" si="13"/>
        <v>7</v>
      </c>
      <c r="AJ8" s="15">
        <f t="shared" si="14"/>
        <v>6.8</v>
      </c>
      <c r="AK8" s="15">
        <f t="shared" si="15"/>
        <v>6.6</v>
      </c>
      <c r="AL8" s="15">
        <f t="shared" si="22"/>
        <v>10.755</v>
      </c>
      <c r="AM8" s="16">
        <f t="shared" si="23"/>
        <v>31.955</v>
      </c>
      <c r="AN8" s="17"/>
      <c r="AO8" s="8">
        <f t="shared" si="16"/>
        <v>63400000</v>
      </c>
      <c r="AP8" s="8">
        <f t="shared" si="17"/>
        <v>32655</v>
      </c>
      <c r="AQ8" s="18">
        <f t="shared" si="18"/>
        <v>0.035199999999999995</v>
      </c>
      <c r="AR8" s="18">
        <f t="shared" si="19"/>
        <v>63432654.3352</v>
      </c>
      <c r="AS8" s="16"/>
      <c r="AT8" s="8"/>
    </row>
    <row r="9" spans="1:46" ht="18" customHeight="1">
      <c r="A9" s="4">
        <v>4</v>
      </c>
      <c r="B9" s="40" t="s">
        <v>58</v>
      </c>
      <c r="C9" s="43" t="s">
        <v>52</v>
      </c>
      <c r="D9" s="32">
        <v>6.3</v>
      </c>
      <c r="E9" s="32">
        <v>6.3</v>
      </c>
      <c r="F9" s="32">
        <v>6.5</v>
      </c>
      <c r="G9" s="32">
        <v>6.6</v>
      </c>
      <c r="H9" s="32">
        <v>6.7</v>
      </c>
      <c r="I9" s="50">
        <v>9.375</v>
      </c>
      <c r="J9" s="33">
        <f t="shared" si="0"/>
        <v>28.775</v>
      </c>
      <c r="K9" s="34">
        <v>6.5</v>
      </c>
      <c r="L9" s="34">
        <v>6.9</v>
      </c>
      <c r="M9" s="34">
        <v>6.3</v>
      </c>
      <c r="N9" s="34">
        <v>6.9</v>
      </c>
      <c r="O9" s="34">
        <v>7</v>
      </c>
      <c r="P9" s="34">
        <v>0.7</v>
      </c>
      <c r="Q9" s="52">
        <v>9.87</v>
      </c>
      <c r="R9" s="63">
        <f t="shared" si="1"/>
        <v>30.87</v>
      </c>
      <c r="S9" s="63">
        <f t="shared" si="2"/>
        <v>59.6</v>
      </c>
      <c r="T9" s="4">
        <f t="shared" si="3"/>
        <v>5</v>
      </c>
      <c r="U9" s="2" t="str">
        <f t="shared" si="4"/>
        <v>決勝進出</v>
      </c>
      <c r="V9" s="8"/>
      <c r="W9" s="8">
        <f t="shared" si="5"/>
        <v>5</v>
      </c>
      <c r="X9" s="8"/>
      <c r="Y9" s="15">
        <f t="shared" si="6"/>
        <v>6.7</v>
      </c>
      <c r="Z9" s="15">
        <f t="shared" si="7"/>
        <v>6.6</v>
      </c>
      <c r="AA9" s="15">
        <f t="shared" si="8"/>
        <v>6.5</v>
      </c>
      <c r="AB9" s="15">
        <f t="shared" si="9"/>
        <v>6.3</v>
      </c>
      <c r="AC9" s="15">
        <f t="shared" si="10"/>
        <v>6.3</v>
      </c>
      <c r="AD9" s="15">
        <f t="shared" si="20"/>
        <v>9.375</v>
      </c>
      <c r="AE9" s="16">
        <f t="shared" si="21"/>
        <v>28.775</v>
      </c>
      <c r="AF9" s="16"/>
      <c r="AG9" s="15">
        <f t="shared" si="11"/>
        <v>7</v>
      </c>
      <c r="AH9" s="15">
        <f t="shared" si="12"/>
        <v>6.9</v>
      </c>
      <c r="AI9" s="15">
        <f t="shared" si="13"/>
        <v>6.9</v>
      </c>
      <c r="AJ9" s="15">
        <f t="shared" si="14"/>
        <v>6.5</v>
      </c>
      <c r="AK9" s="15">
        <f t="shared" si="15"/>
        <v>6.3</v>
      </c>
      <c r="AL9" s="15">
        <f t="shared" si="22"/>
        <v>9.87</v>
      </c>
      <c r="AM9" s="16">
        <f t="shared" si="23"/>
        <v>30.17</v>
      </c>
      <c r="AN9" s="17"/>
      <c r="AO9" s="8">
        <f t="shared" si="16"/>
        <v>59600000</v>
      </c>
      <c r="AP9" s="8">
        <f t="shared" si="17"/>
        <v>30870</v>
      </c>
      <c r="AQ9" s="18">
        <f t="shared" si="18"/>
        <v>0.033600000000000005</v>
      </c>
      <c r="AR9" s="18">
        <f t="shared" si="19"/>
        <v>59630869.3336</v>
      </c>
      <c r="AS9" s="16"/>
      <c r="AT9" s="8"/>
    </row>
    <row r="10" spans="1:46" ht="18" customHeight="1">
      <c r="A10" s="4">
        <v>5</v>
      </c>
      <c r="B10" s="42" t="s">
        <v>59</v>
      </c>
      <c r="C10" s="41" t="s">
        <v>60</v>
      </c>
      <c r="D10" s="32">
        <v>7.3</v>
      </c>
      <c r="E10" s="32">
        <v>7.2</v>
      </c>
      <c r="F10" s="32">
        <v>7.3</v>
      </c>
      <c r="G10" s="32">
        <v>7.7</v>
      </c>
      <c r="H10" s="32">
        <v>7.5</v>
      </c>
      <c r="I10" s="50">
        <v>11.595</v>
      </c>
      <c r="J10" s="33">
        <f t="shared" si="0"/>
        <v>33.695</v>
      </c>
      <c r="K10" s="34">
        <v>7.4</v>
      </c>
      <c r="L10" s="34">
        <v>7.4</v>
      </c>
      <c r="M10" s="34">
        <v>7.4</v>
      </c>
      <c r="N10" s="34">
        <v>7.6</v>
      </c>
      <c r="O10" s="34">
        <v>7.3</v>
      </c>
      <c r="P10" s="34">
        <v>0.7</v>
      </c>
      <c r="Q10" s="52">
        <v>11.435</v>
      </c>
      <c r="R10" s="63">
        <f t="shared" si="1"/>
        <v>34.33500000000001</v>
      </c>
      <c r="S10" s="63">
        <f t="shared" si="2"/>
        <v>68</v>
      </c>
      <c r="T10" s="4">
        <f t="shared" si="3"/>
        <v>1</v>
      </c>
      <c r="U10" s="2" t="str">
        <f t="shared" si="4"/>
        <v>決勝進出</v>
      </c>
      <c r="V10" s="8"/>
      <c r="W10" s="8">
        <f t="shared" si="5"/>
        <v>1</v>
      </c>
      <c r="X10" s="8"/>
      <c r="Y10" s="15">
        <f t="shared" si="6"/>
        <v>7.7</v>
      </c>
      <c r="Z10" s="15">
        <f t="shared" si="7"/>
        <v>7.5</v>
      </c>
      <c r="AA10" s="15">
        <f t="shared" si="8"/>
        <v>7.3</v>
      </c>
      <c r="AB10" s="15">
        <f t="shared" si="9"/>
        <v>7.3</v>
      </c>
      <c r="AC10" s="15">
        <f t="shared" si="10"/>
        <v>7.2</v>
      </c>
      <c r="AD10" s="15">
        <f t="shared" si="20"/>
        <v>11.595</v>
      </c>
      <c r="AE10" s="16">
        <f t="shared" si="21"/>
        <v>33.695</v>
      </c>
      <c r="AF10" s="16"/>
      <c r="AG10" s="15">
        <f t="shared" si="11"/>
        <v>7.6</v>
      </c>
      <c r="AH10" s="15">
        <f t="shared" si="12"/>
        <v>7.4</v>
      </c>
      <c r="AI10" s="15">
        <f t="shared" si="13"/>
        <v>7.4</v>
      </c>
      <c r="AJ10" s="15">
        <f t="shared" si="14"/>
        <v>7.4</v>
      </c>
      <c r="AK10" s="15">
        <f t="shared" si="15"/>
        <v>7.3</v>
      </c>
      <c r="AL10" s="15">
        <f t="shared" si="22"/>
        <v>11.435</v>
      </c>
      <c r="AM10" s="16">
        <f t="shared" si="23"/>
        <v>33.635000000000005</v>
      </c>
      <c r="AN10" s="17"/>
      <c r="AO10" s="8">
        <f t="shared" si="16"/>
        <v>68000000</v>
      </c>
      <c r="AP10" s="8">
        <f t="shared" si="17"/>
        <v>34335.00000000001</v>
      </c>
      <c r="AQ10" s="18">
        <f t="shared" si="18"/>
        <v>0.0371</v>
      </c>
      <c r="AR10" s="18">
        <f t="shared" si="19"/>
        <v>68034334.3371</v>
      </c>
      <c r="AS10" s="16"/>
      <c r="AT10" s="8"/>
    </row>
    <row r="11" spans="1:46" ht="18" customHeight="1">
      <c r="A11" s="4">
        <v>6</v>
      </c>
      <c r="B11" s="40" t="s">
        <v>61</v>
      </c>
      <c r="C11" s="41" t="s">
        <v>52</v>
      </c>
      <c r="D11" s="32">
        <v>6</v>
      </c>
      <c r="E11" s="32">
        <v>5.6</v>
      </c>
      <c r="F11" s="32">
        <v>6.2</v>
      </c>
      <c r="G11" s="32">
        <v>6.3</v>
      </c>
      <c r="H11" s="32">
        <v>6.1</v>
      </c>
      <c r="I11" s="50">
        <v>9.41</v>
      </c>
      <c r="J11" s="33">
        <f t="shared" si="0"/>
        <v>27.71</v>
      </c>
      <c r="K11" s="34">
        <v>6</v>
      </c>
      <c r="L11" s="34">
        <v>6.1</v>
      </c>
      <c r="M11" s="34">
        <v>6.5</v>
      </c>
      <c r="N11" s="34">
        <v>6.2</v>
      </c>
      <c r="O11" s="34">
        <v>5.8</v>
      </c>
      <c r="P11" s="34">
        <v>0.5</v>
      </c>
      <c r="Q11" s="52">
        <v>9.2</v>
      </c>
      <c r="R11" s="63">
        <f t="shared" si="1"/>
        <v>28</v>
      </c>
      <c r="S11" s="63">
        <f t="shared" si="2"/>
        <v>55.7</v>
      </c>
      <c r="T11" s="4">
        <f t="shared" si="3"/>
        <v>7</v>
      </c>
      <c r="U11" s="2" t="str">
        <f t="shared" si="4"/>
        <v>決勝進出</v>
      </c>
      <c r="V11" s="8"/>
      <c r="W11" s="8">
        <f t="shared" si="5"/>
        <v>7</v>
      </c>
      <c r="X11" s="8"/>
      <c r="Y11" s="15">
        <f t="shared" si="6"/>
        <v>6.3</v>
      </c>
      <c r="Z11" s="15">
        <f t="shared" si="7"/>
        <v>6.2</v>
      </c>
      <c r="AA11" s="15">
        <f t="shared" si="8"/>
        <v>6.1</v>
      </c>
      <c r="AB11" s="15">
        <f t="shared" si="9"/>
        <v>6</v>
      </c>
      <c r="AC11" s="15">
        <f t="shared" si="10"/>
        <v>5.6</v>
      </c>
      <c r="AD11" s="15">
        <f t="shared" si="20"/>
        <v>9.41</v>
      </c>
      <c r="AE11" s="16">
        <f t="shared" si="21"/>
        <v>27.71</v>
      </c>
      <c r="AF11" s="16"/>
      <c r="AG11" s="15">
        <f t="shared" si="11"/>
        <v>6.5</v>
      </c>
      <c r="AH11" s="15">
        <f t="shared" si="12"/>
        <v>6.2</v>
      </c>
      <c r="AI11" s="15">
        <f t="shared" si="13"/>
        <v>6.1</v>
      </c>
      <c r="AJ11" s="15">
        <f t="shared" si="14"/>
        <v>6</v>
      </c>
      <c r="AK11" s="15">
        <f t="shared" si="15"/>
        <v>5.8</v>
      </c>
      <c r="AL11" s="15">
        <f t="shared" si="22"/>
        <v>9.2</v>
      </c>
      <c r="AM11" s="16">
        <f t="shared" si="23"/>
        <v>27.5</v>
      </c>
      <c r="AN11" s="17"/>
      <c r="AO11" s="8">
        <f t="shared" si="16"/>
        <v>55700000</v>
      </c>
      <c r="AP11" s="8">
        <f t="shared" si="17"/>
        <v>28000</v>
      </c>
      <c r="AQ11" s="18">
        <f t="shared" si="18"/>
        <v>0.030600000000000002</v>
      </c>
      <c r="AR11" s="18">
        <f t="shared" si="19"/>
        <v>55727999.5306</v>
      </c>
      <c r="AS11" s="16"/>
      <c r="AT11" s="8"/>
    </row>
    <row r="12" spans="1:47" ht="18" customHeight="1">
      <c r="A12" s="4">
        <v>7</v>
      </c>
      <c r="B12" s="42" t="s">
        <v>62</v>
      </c>
      <c r="C12" s="43" t="s">
        <v>56</v>
      </c>
      <c r="D12" s="32">
        <v>6.7</v>
      </c>
      <c r="E12" s="32">
        <v>6.5</v>
      </c>
      <c r="F12" s="32">
        <v>6</v>
      </c>
      <c r="G12" s="32">
        <v>6.6</v>
      </c>
      <c r="H12" s="32">
        <v>6.4</v>
      </c>
      <c r="I12" s="50">
        <v>11.495</v>
      </c>
      <c r="J12" s="33">
        <f t="shared" si="0"/>
        <v>30.994999999999997</v>
      </c>
      <c r="K12" s="34">
        <v>6.6</v>
      </c>
      <c r="L12" s="34">
        <v>6.8</v>
      </c>
      <c r="M12" s="34">
        <v>6.7</v>
      </c>
      <c r="N12" s="34">
        <v>7</v>
      </c>
      <c r="O12" s="34">
        <v>6.8</v>
      </c>
      <c r="P12" s="34">
        <v>0.7</v>
      </c>
      <c r="Q12" s="52">
        <v>11.505</v>
      </c>
      <c r="R12" s="63">
        <f t="shared" si="1"/>
        <v>32.505</v>
      </c>
      <c r="S12" s="63">
        <f t="shared" si="2"/>
        <v>63.5</v>
      </c>
      <c r="T12" s="4">
        <f t="shared" si="3"/>
        <v>2</v>
      </c>
      <c r="U12" s="2" t="str">
        <f t="shared" si="4"/>
        <v>決勝進出</v>
      </c>
      <c r="V12" s="8"/>
      <c r="W12" s="8">
        <f t="shared" si="5"/>
        <v>2</v>
      </c>
      <c r="X12" s="8"/>
      <c r="Y12" s="15">
        <f t="shared" si="6"/>
        <v>6.7</v>
      </c>
      <c r="Z12" s="15">
        <f t="shared" si="7"/>
        <v>6.6</v>
      </c>
      <c r="AA12" s="15">
        <f t="shared" si="8"/>
        <v>6.5</v>
      </c>
      <c r="AB12" s="15">
        <f t="shared" si="9"/>
        <v>6.4</v>
      </c>
      <c r="AC12" s="15">
        <f t="shared" si="10"/>
        <v>6</v>
      </c>
      <c r="AD12" s="15">
        <f t="shared" si="20"/>
        <v>11.495</v>
      </c>
      <c r="AE12" s="16">
        <f t="shared" si="21"/>
        <v>30.994999999999997</v>
      </c>
      <c r="AF12" s="16"/>
      <c r="AG12" s="15">
        <f t="shared" si="11"/>
        <v>7</v>
      </c>
      <c r="AH12" s="15">
        <f t="shared" si="12"/>
        <v>6.8</v>
      </c>
      <c r="AI12" s="15">
        <f t="shared" si="13"/>
        <v>6.8</v>
      </c>
      <c r="AJ12" s="15">
        <f t="shared" si="14"/>
        <v>6.7</v>
      </c>
      <c r="AK12" s="15">
        <f t="shared" si="15"/>
        <v>6.6</v>
      </c>
      <c r="AL12" s="15">
        <f t="shared" si="22"/>
        <v>11.505</v>
      </c>
      <c r="AM12" s="16">
        <f t="shared" si="23"/>
        <v>31.805</v>
      </c>
      <c r="AN12" s="17"/>
      <c r="AO12" s="8">
        <f t="shared" si="16"/>
        <v>63500000</v>
      </c>
      <c r="AP12" s="8">
        <f t="shared" si="17"/>
        <v>32505.000000000004</v>
      </c>
      <c r="AQ12" s="18">
        <f t="shared" si="18"/>
        <v>0.0339</v>
      </c>
      <c r="AR12" s="18">
        <f t="shared" si="19"/>
        <v>63532504.3339</v>
      </c>
      <c r="AS12" s="16"/>
      <c r="AT12" s="8"/>
      <c r="AU12" s="19"/>
    </row>
    <row r="13" spans="1:46" ht="18" customHeight="1">
      <c r="A13" s="4">
        <v>8</v>
      </c>
      <c r="B13" s="42"/>
      <c r="C13" s="41"/>
      <c r="D13" s="32"/>
      <c r="E13" s="32"/>
      <c r="F13" s="32"/>
      <c r="G13" s="32"/>
      <c r="H13" s="32"/>
      <c r="I13" s="50"/>
      <c r="J13" s="33">
        <f t="shared" si="0"/>
      </c>
      <c r="K13" s="34"/>
      <c r="L13" s="34"/>
      <c r="M13" s="34"/>
      <c r="N13" s="34"/>
      <c r="O13" s="34"/>
      <c r="P13" s="34"/>
      <c r="Q13" s="52"/>
      <c r="R13" s="63">
        <f t="shared" si="1"/>
      </c>
      <c r="S13" s="63">
        <f t="shared" si="2"/>
      </c>
      <c r="T13" s="4">
        <f t="shared" si="3"/>
      </c>
      <c r="U13" s="2">
        <f t="shared" si="4"/>
      </c>
      <c r="V13" s="8"/>
      <c r="W13" s="8" t="e">
        <f t="shared" si="5"/>
        <v>#VALUE!</v>
      </c>
      <c r="X13" s="8"/>
      <c r="Y13" s="15">
        <f t="shared" si="6"/>
        <v>0</v>
      </c>
      <c r="Z13" s="15">
        <f t="shared" si="7"/>
        <v>0</v>
      </c>
      <c r="AA13" s="15">
        <f t="shared" si="8"/>
        <v>0</v>
      </c>
      <c r="AB13" s="15">
        <f t="shared" si="9"/>
        <v>0</v>
      </c>
      <c r="AC13" s="15">
        <f t="shared" si="10"/>
        <v>0</v>
      </c>
      <c r="AD13" s="15">
        <f t="shared" si="20"/>
        <v>0</v>
      </c>
      <c r="AE13" s="16">
        <f t="shared" si="21"/>
        <v>0</v>
      </c>
      <c r="AF13" s="16"/>
      <c r="AG13" s="15">
        <f t="shared" si="11"/>
        <v>0</v>
      </c>
      <c r="AH13" s="15">
        <f t="shared" si="12"/>
        <v>0</v>
      </c>
      <c r="AI13" s="15">
        <f t="shared" si="13"/>
        <v>0</v>
      </c>
      <c r="AJ13" s="15">
        <f t="shared" si="14"/>
        <v>0</v>
      </c>
      <c r="AK13" s="15">
        <f t="shared" si="15"/>
        <v>0</v>
      </c>
      <c r="AL13" s="15">
        <f t="shared" si="22"/>
        <v>0</v>
      </c>
      <c r="AM13" s="16">
        <f t="shared" si="23"/>
        <v>0</v>
      </c>
      <c r="AN13" s="17"/>
      <c r="AO13" s="8">
        <f t="shared" si="16"/>
        <v>0</v>
      </c>
      <c r="AP13" s="8">
        <f t="shared" si="17"/>
        <v>0</v>
      </c>
      <c r="AQ13" s="18">
        <f t="shared" si="18"/>
        <v>0</v>
      </c>
      <c r="AR13" s="18">
        <f t="shared" si="19"/>
        <v>0</v>
      </c>
      <c r="AS13" s="16"/>
      <c r="AT13" s="8"/>
    </row>
    <row r="14" spans="1:46" ht="18" customHeight="1">
      <c r="A14" s="4">
        <v>9</v>
      </c>
      <c r="B14" s="38"/>
      <c r="C14" s="6"/>
      <c r="D14" s="11"/>
      <c r="E14" s="11"/>
      <c r="F14" s="11"/>
      <c r="G14" s="11"/>
      <c r="H14" s="11"/>
      <c r="I14" s="51"/>
      <c r="J14" s="13">
        <f t="shared" si="0"/>
      </c>
      <c r="K14" s="12"/>
      <c r="L14" s="12"/>
      <c r="M14" s="12"/>
      <c r="N14" s="12"/>
      <c r="O14" s="12"/>
      <c r="P14" s="12"/>
      <c r="Q14" s="53"/>
      <c r="R14" s="64">
        <f t="shared" si="1"/>
      </c>
      <c r="S14" s="64">
        <f t="shared" si="2"/>
      </c>
      <c r="T14" s="14">
        <f t="shared" si="3"/>
      </c>
      <c r="U14" s="2">
        <f t="shared" si="4"/>
      </c>
      <c r="V14" s="8"/>
      <c r="W14" s="8" t="e">
        <f t="shared" si="5"/>
        <v>#VALUE!</v>
      </c>
      <c r="X14" s="8"/>
      <c r="Y14" s="15">
        <f t="shared" si="6"/>
        <v>0</v>
      </c>
      <c r="Z14" s="15">
        <f t="shared" si="7"/>
        <v>0</v>
      </c>
      <c r="AA14" s="15">
        <f t="shared" si="8"/>
        <v>0</v>
      </c>
      <c r="AB14" s="15">
        <f t="shared" si="9"/>
        <v>0</v>
      </c>
      <c r="AC14" s="15">
        <f t="shared" si="10"/>
        <v>0</v>
      </c>
      <c r="AD14" s="15">
        <f t="shared" si="20"/>
        <v>0</v>
      </c>
      <c r="AE14" s="16">
        <f t="shared" si="21"/>
        <v>0</v>
      </c>
      <c r="AF14" s="16"/>
      <c r="AG14" s="15">
        <f t="shared" si="11"/>
        <v>0</v>
      </c>
      <c r="AH14" s="15">
        <f t="shared" si="12"/>
        <v>0</v>
      </c>
      <c r="AI14" s="15">
        <f t="shared" si="13"/>
        <v>0</v>
      </c>
      <c r="AJ14" s="15">
        <f t="shared" si="14"/>
        <v>0</v>
      </c>
      <c r="AK14" s="15">
        <f t="shared" si="15"/>
        <v>0</v>
      </c>
      <c r="AL14" s="15">
        <f t="shared" si="22"/>
        <v>0</v>
      </c>
      <c r="AM14" s="16">
        <f t="shared" si="23"/>
        <v>0</v>
      </c>
      <c r="AN14" s="17"/>
      <c r="AO14" s="8">
        <f t="shared" si="16"/>
        <v>0</v>
      </c>
      <c r="AP14" s="8">
        <f t="shared" si="17"/>
        <v>0</v>
      </c>
      <c r="AQ14" s="18">
        <f t="shared" si="18"/>
        <v>0</v>
      </c>
      <c r="AR14" s="18">
        <f t="shared" si="19"/>
        <v>0</v>
      </c>
      <c r="AS14" s="16"/>
      <c r="AT14" s="8"/>
    </row>
    <row r="15" spans="1:46" ht="18" customHeight="1">
      <c r="A15" s="4">
        <v>10</v>
      </c>
      <c r="B15" s="38"/>
      <c r="C15" s="6"/>
      <c r="D15" s="11"/>
      <c r="E15" s="11"/>
      <c r="F15" s="11"/>
      <c r="G15" s="11"/>
      <c r="H15" s="11"/>
      <c r="I15" s="51"/>
      <c r="J15" s="13">
        <f t="shared" si="0"/>
      </c>
      <c r="K15" s="12"/>
      <c r="L15" s="12"/>
      <c r="M15" s="12"/>
      <c r="N15" s="12"/>
      <c r="O15" s="12"/>
      <c r="P15" s="12"/>
      <c r="Q15" s="53"/>
      <c r="R15" s="64">
        <f t="shared" si="1"/>
      </c>
      <c r="S15" s="64">
        <f t="shared" si="2"/>
      </c>
      <c r="T15" s="14">
        <f t="shared" si="3"/>
      </c>
      <c r="U15" s="2">
        <f t="shared" si="4"/>
      </c>
      <c r="V15" s="8"/>
      <c r="W15" s="8" t="e">
        <f t="shared" si="5"/>
        <v>#VALUE!</v>
      </c>
      <c r="X15" s="8"/>
      <c r="Y15" s="15">
        <f t="shared" si="6"/>
        <v>0</v>
      </c>
      <c r="Z15" s="15">
        <f t="shared" si="7"/>
        <v>0</v>
      </c>
      <c r="AA15" s="15">
        <f t="shared" si="8"/>
        <v>0</v>
      </c>
      <c r="AB15" s="15">
        <f t="shared" si="9"/>
        <v>0</v>
      </c>
      <c r="AC15" s="15">
        <f t="shared" si="10"/>
        <v>0</v>
      </c>
      <c r="AD15" s="15">
        <f t="shared" si="20"/>
        <v>0</v>
      </c>
      <c r="AE15" s="16">
        <f t="shared" si="21"/>
        <v>0</v>
      </c>
      <c r="AF15" s="16"/>
      <c r="AG15" s="15">
        <f t="shared" si="11"/>
        <v>0</v>
      </c>
      <c r="AH15" s="15">
        <f t="shared" si="12"/>
        <v>0</v>
      </c>
      <c r="AI15" s="15">
        <f t="shared" si="13"/>
        <v>0</v>
      </c>
      <c r="AJ15" s="15">
        <f t="shared" si="14"/>
        <v>0</v>
      </c>
      <c r="AK15" s="15">
        <f t="shared" si="15"/>
        <v>0</v>
      </c>
      <c r="AL15" s="15">
        <f t="shared" si="22"/>
        <v>0</v>
      </c>
      <c r="AM15" s="16">
        <f t="shared" si="23"/>
        <v>0</v>
      </c>
      <c r="AN15" s="17"/>
      <c r="AO15" s="8">
        <f t="shared" si="16"/>
        <v>0</v>
      </c>
      <c r="AP15" s="8">
        <f t="shared" si="17"/>
        <v>0</v>
      </c>
      <c r="AQ15" s="18">
        <f t="shared" si="18"/>
        <v>0</v>
      </c>
      <c r="AR15" s="18">
        <f t="shared" si="19"/>
        <v>0</v>
      </c>
      <c r="AS15" s="16"/>
      <c r="AT15" s="8"/>
    </row>
    <row r="16" spans="1:46" ht="11.25" customHeight="1" hidden="1">
      <c r="A16" s="4">
        <v>11</v>
      </c>
      <c r="B16" s="38"/>
      <c r="C16" s="6"/>
      <c r="D16" s="11"/>
      <c r="E16" s="11"/>
      <c r="F16" s="11"/>
      <c r="G16" s="11"/>
      <c r="H16" s="11"/>
      <c r="I16" s="11"/>
      <c r="J16" s="13">
        <f t="shared" si="0"/>
      </c>
      <c r="K16" s="12"/>
      <c r="L16" s="12"/>
      <c r="M16" s="12"/>
      <c r="N16" s="12"/>
      <c r="O16" s="12"/>
      <c r="P16" s="12"/>
      <c r="Q16" s="53"/>
      <c r="R16" s="64">
        <f t="shared" si="1"/>
      </c>
      <c r="S16" s="64">
        <f t="shared" si="2"/>
      </c>
      <c r="T16" s="14">
        <f t="shared" si="3"/>
      </c>
      <c r="U16" s="2">
        <f t="shared" si="4"/>
      </c>
      <c r="V16" s="8"/>
      <c r="W16" s="8" t="e">
        <f t="shared" si="5"/>
        <v>#VALUE!</v>
      </c>
      <c r="X16" s="20"/>
      <c r="Y16" s="15">
        <f t="shared" si="6"/>
        <v>0</v>
      </c>
      <c r="Z16" s="15">
        <f t="shared" si="7"/>
        <v>0</v>
      </c>
      <c r="AA16" s="15">
        <f t="shared" si="8"/>
        <v>0</v>
      </c>
      <c r="AB16" s="15">
        <f t="shared" si="9"/>
        <v>0</v>
      </c>
      <c r="AC16" s="15">
        <f t="shared" si="10"/>
        <v>0</v>
      </c>
      <c r="AD16" s="15"/>
      <c r="AE16" s="15">
        <f aca="true" t="shared" si="24" ref="AE16:AE35">SUM(Z16:AB16)</f>
        <v>0</v>
      </c>
      <c r="AF16" s="15"/>
      <c r="AG16" s="15">
        <f t="shared" si="11"/>
        <v>0</v>
      </c>
      <c r="AH16" s="15">
        <f t="shared" si="12"/>
        <v>0</v>
      </c>
      <c r="AI16" s="15">
        <f t="shared" si="13"/>
        <v>0</v>
      </c>
      <c r="AJ16" s="15">
        <f t="shared" si="14"/>
        <v>0</v>
      </c>
      <c r="AK16" s="15">
        <f t="shared" si="15"/>
        <v>0</v>
      </c>
      <c r="AL16" s="15">
        <f t="shared" si="22"/>
        <v>0</v>
      </c>
      <c r="AM16" s="16">
        <f t="shared" si="23"/>
        <v>0</v>
      </c>
      <c r="AN16" s="21"/>
      <c r="AO16" s="8">
        <f t="shared" si="16"/>
        <v>0</v>
      </c>
      <c r="AP16" s="8">
        <f t="shared" si="17"/>
        <v>0</v>
      </c>
      <c r="AQ16" s="18">
        <f t="shared" si="18"/>
        <v>0</v>
      </c>
      <c r="AR16" s="18">
        <f t="shared" si="19"/>
        <v>0</v>
      </c>
      <c r="AS16" s="16"/>
      <c r="AT16" s="8"/>
    </row>
    <row r="17" spans="1:46" ht="18" customHeight="1" hidden="1">
      <c r="A17" s="4">
        <v>12</v>
      </c>
      <c r="B17" s="38"/>
      <c r="C17" s="6"/>
      <c r="D17" s="11"/>
      <c r="E17" s="11"/>
      <c r="F17" s="11"/>
      <c r="G17" s="11"/>
      <c r="H17" s="11"/>
      <c r="I17" s="11"/>
      <c r="J17" s="13">
        <f t="shared" si="0"/>
      </c>
      <c r="K17" s="12"/>
      <c r="L17" s="12"/>
      <c r="M17" s="12"/>
      <c r="N17" s="12"/>
      <c r="O17" s="12"/>
      <c r="P17" s="12"/>
      <c r="Q17" s="53"/>
      <c r="R17" s="64">
        <f t="shared" si="1"/>
      </c>
      <c r="S17" s="64">
        <f t="shared" si="2"/>
      </c>
      <c r="T17" s="14">
        <f t="shared" si="3"/>
      </c>
      <c r="U17" s="2">
        <f t="shared" si="4"/>
      </c>
      <c r="V17" s="8"/>
      <c r="W17" s="8" t="e">
        <f t="shared" si="5"/>
        <v>#VALUE!</v>
      </c>
      <c r="X17" s="20"/>
      <c r="Y17" s="15">
        <f t="shared" si="6"/>
        <v>0</v>
      </c>
      <c r="Z17" s="15">
        <f t="shared" si="7"/>
        <v>0</v>
      </c>
      <c r="AA17" s="15">
        <f t="shared" si="8"/>
        <v>0</v>
      </c>
      <c r="AB17" s="15">
        <f t="shared" si="9"/>
        <v>0</v>
      </c>
      <c r="AC17" s="15">
        <f t="shared" si="10"/>
        <v>0</v>
      </c>
      <c r="AD17" s="15"/>
      <c r="AE17" s="15">
        <f t="shared" si="24"/>
        <v>0</v>
      </c>
      <c r="AF17" s="15"/>
      <c r="AG17" s="15">
        <f t="shared" si="11"/>
        <v>0</v>
      </c>
      <c r="AH17" s="15">
        <f t="shared" si="12"/>
        <v>0</v>
      </c>
      <c r="AI17" s="15">
        <f t="shared" si="13"/>
        <v>0</v>
      </c>
      <c r="AJ17" s="15">
        <f t="shared" si="14"/>
        <v>0</v>
      </c>
      <c r="AK17" s="15">
        <f t="shared" si="15"/>
        <v>0</v>
      </c>
      <c r="AL17" s="15">
        <f t="shared" si="22"/>
        <v>0</v>
      </c>
      <c r="AM17" s="16">
        <f t="shared" si="23"/>
        <v>0</v>
      </c>
      <c r="AN17" s="21"/>
      <c r="AO17" s="8">
        <f t="shared" si="16"/>
        <v>0</v>
      </c>
      <c r="AP17" s="8">
        <f t="shared" si="17"/>
        <v>0</v>
      </c>
      <c r="AQ17" s="18">
        <f t="shared" si="18"/>
        <v>0</v>
      </c>
      <c r="AR17" s="18">
        <f t="shared" si="19"/>
        <v>0</v>
      </c>
      <c r="AS17" s="16"/>
      <c r="AT17" s="8"/>
    </row>
    <row r="18" spans="1:46" ht="18" customHeight="1" hidden="1">
      <c r="A18" s="4">
        <v>13</v>
      </c>
      <c r="B18" s="38"/>
      <c r="C18" s="6"/>
      <c r="D18" s="11"/>
      <c r="E18" s="11"/>
      <c r="F18" s="11"/>
      <c r="G18" s="11"/>
      <c r="H18" s="11"/>
      <c r="I18" s="11"/>
      <c r="J18" s="13">
        <f t="shared" si="0"/>
      </c>
      <c r="K18" s="12"/>
      <c r="L18" s="12"/>
      <c r="M18" s="12"/>
      <c r="N18" s="12"/>
      <c r="O18" s="12"/>
      <c r="P18" s="12"/>
      <c r="Q18" s="53"/>
      <c r="R18" s="64">
        <f t="shared" si="1"/>
      </c>
      <c r="S18" s="64">
        <f t="shared" si="2"/>
      </c>
      <c r="T18" s="14">
        <f t="shared" si="3"/>
      </c>
      <c r="U18" s="2">
        <f t="shared" si="4"/>
      </c>
      <c r="V18" s="8"/>
      <c r="W18" s="8" t="e">
        <f t="shared" si="5"/>
        <v>#VALUE!</v>
      </c>
      <c r="X18" s="8"/>
      <c r="Y18" s="15">
        <f t="shared" si="6"/>
        <v>0</v>
      </c>
      <c r="Z18" s="15">
        <f t="shared" si="7"/>
        <v>0</v>
      </c>
      <c r="AA18" s="15">
        <f t="shared" si="8"/>
        <v>0</v>
      </c>
      <c r="AB18" s="15">
        <f t="shared" si="9"/>
        <v>0</v>
      </c>
      <c r="AC18" s="15">
        <f t="shared" si="10"/>
        <v>0</v>
      </c>
      <c r="AD18" s="15"/>
      <c r="AE18" s="16">
        <f t="shared" si="24"/>
        <v>0</v>
      </c>
      <c r="AF18" s="16"/>
      <c r="AG18" s="15">
        <f t="shared" si="11"/>
        <v>0</v>
      </c>
      <c r="AH18" s="15">
        <f t="shared" si="12"/>
        <v>0</v>
      </c>
      <c r="AI18" s="15">
        <f t="shared" si="13"/>
        <v>0</v>
      </c>
      <c r="AJ18" s="15">
        <f t="shared" si="14"/>
        <v>0</v>
      </c>
      <c r="AK18" s="15">
        <f t="shared" si="15"/>
        <v>0</v>
      </c>
      <c r="AL18" s="15">
        <f t="shared" si="22"/>
        <v>0</v>
      </c>
      <c r="AM18" s="16">
        <f t="shared" si="23"/>
        <v>0</v>
      </c>
      <c r="AN18" s="17"/>
      <c r="AO18" s="8">
        <f t="shared" si="16"/>
        <v>0</v>
      </c>
      <c r="AP18" s="8">
        <f t="shared" si="17"/>
        <v>0</v>
      </c>
      <c r="AQ18" s="18">
        <f t="shared" si="18"/>
        <v>0</v>
      </c>
      <c r="AR18" s="18">
        <f t="shared" si="19"/>
        <v>0</v>
      </c>
      <c r="AS18" s="16"/>
      <c r="AT18" s="8"/>
    </row>
    <row r="19" spans="1:46" ht="18" customHeight="1" hidden="1">
      <c r="A19" s="4">
        <v>14</v>
      </c>
      <c r="B19" s="38"/>
      <c r="C19" s="6"/>
      <c r="D19" s="11"/>
      <c r="E19" s="11"/>
      <c r="F19" s="11"/>
      <c r="G19" s="11"/>
      <c r="H19" s="11"/>
      <c r="I19" s="11"/>
      <c r="J19" s="13">
        <f t="shared" si="0"/>
      </c>
      <c r="K19" s="12"/>
      <c r="L19" s="12"/>
      <c r="M19" s="12"/>
      <c r="N19" s="12"/>
      <c r="O19" s="12"/>
      <c r="P19" s="12"/>
      <c r="Q19" s="53"/>
      <c r="R19" s="64">
        <f t="shared" si="1"/>
      </c>
      <c r="S19" s="64">
        <f t="shared" si="2"/>
      </c>
      <c r="T19" s="14">
        <f t="shared" si="3"/>
      </c>
      <c r="U19" s="2">
        <f t="shared" si="4"/>
      </c>
      <c r="V19" s="8"/>
      <c r="W19" s="8" t="e">
        <f t="shared" si="5"/>
        <v>#VALUE!</v>
      </c>
      <c r="X19" s="8"/>
      <c r="Y19" s="15">
        <f t="shared" si="6"/>
        <v>0</v>
      </c>
      <c r="Z19" s="15">
        <f t="shared" si="7"/>
        <v>0</v>
      </c>
      <c r="AA19" s="15">
        <f t="shared" si="8"/>
        <v>0</v>
      </c>
      <c r="AB19" s="15">
        <f t="shared" si="9"/>
        <v>0</v>
      </c>
      <c r="AC19" s="15">
        <f t="shared" si="10"/>
        <v>0</v>
      </c>
      <c r="AD19" s="15"/>
      <c r="AE19" s="16">
        <f t="shared" si="24"/>
        <v>0</v>
      </c>
      <c r="AF19" s="16"/>
      <c r="AG19" s="15">
        <f t="shared" si="11"/>
        <v>0</v>
      </c>
      <c r="AH19" s="15">
        <f t="shared" si="12"/>
        <v>0</v>
      </c>
      <c r="AI19" s="15">
        <f t="shared" si="13"/>
        <v>0</v>
      </c>
      <c r="AJ19" s="15">
        <f t="shared" si="14"/>
        <v>0</v>
      </c>
      <c r="AK19" s="15">
        <f t="shared" si="15"/>
        <v>0</v>
      </c>
      <c r="AL19" s="15">
        <f t="shared" si="22"/>
        <v>0</v>
      </c>
      <c r="AM19" s="16">
        <f t="shared" si="23"/>
        <v>0</v>
      </c>
      <c r="AN19" s="17"/>
      <c r="AO19" s="8">
        <f t="shared" si="16"/>
        <v>0</v>
      </c>
      <c r="AP19" s="8">
        <f t="shared" si="17"/>
        <v>0</v>
      </c>
      <c r="AQ19" s="18">
        <f t="shared" si="18"/>
        <v>0</v>
      </c>
      <c r="AR19" s="18">
        <f t="shared" si="19"/>
        <v>0</v>
      </c>
      <c r="AS19" s="16"/>
      <c r="AT19" s="8"/>
    </row>
    <row r="20" spans="1:46" ht="18" customHeight="1" hidden="1">
      <c r="A20" s="4">
        <v>15</v>
      </c>
      <c r="B20" s="38"/>
      <c r="C20" s="6"/>
      <c r="D20" s="11"/>
      <c r="E20" s="11"/>
      <c r="F20" s="11"/>
      <c r="G20" s="11"/>
      <c r="H20" s="11"/>
      <c r="I20" s="11"/>
      <c r="J20" s="13">
        <f t="shared" si="0"/>
      </c>
      <c r="K20" s="12"/>
      <c r="L20" s="12"/>
      <c r="M20" s="12"/>
      <c r="N20" s="12"/>
      <c r="O20" s="12"/>
      <c r="P20" s="12"/>
      <c r="Q20" s="53"/>
      <c r="R20" s="64">
        <f t="shared" si="1"/>
      </c>
      <c r="S20" s="64">
        <f t="shared" si="2"/>
      </c>
      <c r="T20" s="14">
        <f t="shared" si="3"/>
      </c>
      <c r="U20" s="2">
        <f t="shared" si="4"/>
      </c>
      <c r="V20" s="8"/>
      <c r="W20" s="8" t="e">
        <f t="shared" si="5"/>
        <v>#VALUE!</v>
      </c>
      <c r="X20" s="8"/>
      <c r="Y20" s="15">
        <f t="shared" si="6"/>
        <v>0</v>
      </c>
      <c r="Z20" s="15">
        <f t="shared" si="7"/>
        <v>0</v>
      </c>
      <c r="AA20" s="15">
        <f t="shared" si="8"/>
        <v>0</v>
      </c>
      <c r="AB20" s="15">
        <f t="shared" si="9"/>
        <v>0</v>
      </c>
      <c r="AC20" s="15">
        <f t="shared" si="10"/>
        <v>0</v>
      </c>
      <c r="AD20" s="15"/>
      <c r="AE20" s="16">
        <f t="shared" si="24"/>
        <v>0</v>
      </c>
      <c r="AF20" s="16"/>
      <c r="AG20" s="15">
        <f t="shared" si="11"/>
        <v>0</v>
      </c>
      <c r="AH20" s="15">
        <f t="shared" si="12"/>
        <v>0</v>
      </c>
      <c r="AI20" s="15">
        <f t="shared" si="13"/>
        <v>0</v>
      </c>
      <c r="AJ20" s="15">
        <f t="shared" si="14"/>
        <v>0</v>
      </c>
      <c r="AK20" s="15">
        <f t="shared" si="15"/>
        <v>0</v>
      </c>
      <c r="AL20" s="15">
        <f t="shared" si="22"/>
        <v>0</v>
      </c>
      <c r="AM20" s="16">
        <f t="shared" si="23"/>
        <v>0</v>
      </c>
      <c r="AN20" s="17"/>
      <c r="AO20" s="8">
        <f t="shared" si="16"/>
        <v>0</v>
      </c>
      <c r="AP20" s="8">
        <f t="shared" si="17"/>
        <v>0</v>
      </c>
      <c r="AQ20" s="18">
        <f t="shared" si="18"/>
        <v>0</v>
      </c>
      <c r="AR20" s="18">
        <f t="shared" si="19"/>
        <v>0</v>
      </c>
      <c r="AS20" s="16"/>
      <c r="AT20" s="8"/>
    </row>
    <row r="21" spans="1:46" ht="18" customHeight="1" hidden="1">
      <c r="A21" s="4">
        <v>16</v>
      </c>
      <c r="B21" s="38"/>
      <c r="C21" s="6"/>
      <c r="D21" s="11"/>
      <c r="E21" s="11"/>
      <c r="F21" s="11"/>
      <c r="G21" s="11"/>
      <c r="H21" s="11"/>
      <c r="I21" s="11"/>
      <c r="J21" s="13">
        <f t="shared" si="0"/>
      </c>
      <c r="K21" s="12"/>
      <c r="L21" s="12"/>
      <c r="M21" s="12"/>
      <c r="N21" s="12"/>
      <c r="O21" s="12"/>
      <c r="P21" s="12"/>
      <c r="Q21" s="53"/>
      <c r="R21" s="64">
        <f t="shared" si="1"/>
      </c>
      <c r="S21" s="64">
        <f t="shared" si="2"/>
      </c>
      <c r="T21" s="14">
        <f t="shared" si="3"/>
      </c>
      <c r="U21" s="2">
        <f t="shared" si="4"/>
      </c>
      <c r="V21" s="8"/>
      <c r="W21" s="8" t="e">
        <f t="shared" si="5"/>
        <v>#VALUE!</v>
      </c>
      <c r="X21" s="8"/>
      <c r="Y21" s="15">
        <f t="shared" si="6"/>
        <v>0</v>
      </c>
      <c r="Z21" s="15">
        <f t="shared" si="7"/>
        <v>0</v>
      </c>
      <c r="AA21" s="15">
        <f t="shared" si="8"/>
        <v>0</v>
      </c>
      <c r="AB21" s="15">
        <f t="shared" si="9"/>
        <v>0</v>
      </c>
      <c r="AC21" s="15">
        <f t="shared" si="10"/>
        <v>0</v>
      </c>
      <c r="AD21" s="15"/>
      <c r="AE21" s="16">
        <f t="shared" si="24"/>
        <v>0</v>
      </c>
      <c r="AF21" s="16"/>
      <c r="AG21" s="15">
        <f t="shared" si="11"/>
        <v>0</v>
      </c>
      <c r="AH21" s="15">
        <f t="shared" si="12"/>
        <v>0</v>
      </c>
      <c r="AI21" s="15">
        <f t="shared" si="13"/>
        <v>0</v>
      </c>
      <c r="AJ21" s="15">
        <f t="shared" si="14"/>
        <v>0</v>
      </c>
      <c r="AK21" s="15">
        <f t="shared" si="15"/>
        <v>0</v>
      </c>
      <c r="AL21" s="15">
        <f t="shared" si="22"/>
        <v>0</v>
      </c>
      <c r="AM21" s="16">
        <f t="shared" si="23"/>
        <v>0</v>
      </c>
      <c r="AN21" s="17"/>
      <c r="AO21" s="8">
        <f t="shared" si="16"/>
        <v>0</v>
      </c>
      <c r="AP21" s="8">
        <f t="shared" si="17"/>
        <v>0</v>
      </c>
      <c r="AQ21" s="18">
        <f t="shared" si="18"/>
        <v>0</v>
      </c>
      <c r="AR21" s="18">
        <f t="shared" si="19"/>
        <v>0</v>
      </c>
      <c r="AS21" s="16"/>
      <c r="AT21" s="8"/>
    </row>
    <row r="22" spans="1:46" ht="18" customHeight="1" hidden="1">
      <c r="A22" s="4">
        <v>17</v>
      </c>
      <c r="B22" s="38"/>
      <c r="C22" s="6"/>
      <c r="D22" s="11"/>
      <c r="E22" s="11"/>
      <c r="F22" s="11"/>
      <c r="G22" s="11"/>
      <c r="H22" s="11"/>
      <c r="I22" s="11"/>
      <c r="J22" s="13">
        <f t="shared" si="0"/>
      </c>
      <c r="K22" s="12"/>
      <c r="L22" s="12"/>
      <c r="M22" s="12"/>
      <c r="N22" s="12"/>
      <c r="O22" s="12"/>
      <c r="P22" s="12"/>
      <c r="Q22" s="53"/>
      <c r="R22" s="64">
        <f t="shared" si="1"/>
      </c>
      <c r="S22" s="64">
        <f t="shared" si="2"/>
      </c>
      <c r="T22" s="14">
        <f t="shared" si="3"/>
      </c>
      <c r="U22" s="2">
        <f t="shared" si="4"/>
      </c>
      <c r="V22" s="8"/>
      <c r="W22" s="8" t="e">
        <f t="shared" si="5"/>
        <v>#VALUE!</v>
      </c>
      <c r="X22" s="8"/>
      <c r="Y22" s="15">
        <f t="shared" si="6"/>
        <v>0</v>
      </c>
      <c r="Z22" s="15">
        <f t="shared" si="7"/>
        <v>0</v>
      </c>
      <c r="AA22" s="15">
        <f t="shared" si="8"/>
        <v>0</v>
      </c>
      <c r="AB22" s="15">
        <f t="shared" si="9"/>
        <v>0</v>
      </c>
      <c r="AC22" s="15">
        <f t="shared" si="10"/>
        <v>0</v>
      </c>
      <c r="AD22" s="15"/>
      <c r="AE22" s="16">
        <f t="shared" si="24"/>
        <v>0</v>
      </c>
      <c r="AF22" s="16"/>
      <c r="AG22" s="15">
        <f t="shared" si="11"/>
        <v>0</v>
      </c>
      <c r="AH22" s="15">
        <f t="shared" si="12"/>
        <v>0</v>
      </c>
      <c r="AI22" s="15">
        <f t="shared" si="13"/>
        <v>0</v>
      </c>
      <c r="AJ22" s="15">
        <f t="shared" si="14"/>
        <v>0</v>
      </c>
      <c r="AK22" s="15">
        <f t="shared" si="15"/>
        <v>0</v>
      </c>
      <c r="AL22" s="15">
        <f t="shared" si="22"/>
        <v>0</v>
      </c>
      <c r="AM22" s="16">
        <f t="shared" si="23"/>
        <v>0</v>
      </c>
      <c r="AN22" s="17"/>
      <c r="AO22" s="8">
        <f t="shared" si="16"/>
        <v>0</v>
      </c>
      <c r="AP22" s="8">
        <f t="shared" si="17"/>
        <v>0</v>
      </c>
      <c r="AQ22" s="18">
        <f t="shared" si="18"/>
        <v>0</v>
      </c>
      <c r="AR22" s="18">
        <f t="shared" si="19"/>
        <v>0</v>
      </c>
      <c r="AS22" s="16"/>
      <c r="AT22" s="8"/>
    </row>
    <row r="23" spans="1:46" ht="18" customHeight="1" hidden="1">
      <c r="A23" s="4">
        <v>18</v>
      </c>
      <c r="B23" s="38"/>
      <c r="C23" s="6"/>
      <c r="D23" s="11"/>
      <c r="E23" s="11"/>
      <c r="F23" s="11"/>
      <c r="G23" s="11"/>
      <c r="H23" s="11"/>
      <c r="I23" s="11"/>
      <c r="J23" s="13">
        <f t="shared" si="0"/>
      </c>
      <c r="K23" s="12"/>
      <c r="L23" s="12"/>
      <c r="M23" s="12"/>
      <c r="N23" s="12"/>
      <c r="O23" s="12"/>
      <c r="P23" s="12"/>
      <c r="Q23" s="53"/>
      <c r="R23" s="64">
        <f t="shared" si="1"/>
      </c>
      <c r="S23" s="64">
        <f t="shared" si="2"/>
      </c>
      <c r="T23" s="14">
        <f t="shared" si="3"/>
      </c>
      <c r="U23" s="2">
        <f t="shared" si="4"/>
      </c>
      <c r="V23" s="8"/>
      <c r="W23" s="8" t="e">
        <f t="shared" si="5"/>
        <v>#VALUE!</v>
      </c>
      <c r="X23" s="8"/>
      <c r="Y23" s="15">
        <f t="shared" si="6"/>
        <v>0</v>
      </c>
      <c r="Z23" s="15">
        <f t="shared" si="7"/>
        <v>0</v>
      </c>
      <c r="AA23" s="15">
        <f t="shared" si="8"/>
        <v>0</v>
      </c>
      <c r="AB23" s="15">
        <f t="shared" si="9"/>
        <v>0</v>
      </c>
      <c r="AC23" s="15">
        <f t="shared" si="10"/>
        <v>0</v>
      </c>
      <c r="AD23" s="15"/>
      <c r="AE23" s="16">
        <f t="shared" si="24"/>
        <v>0</v>
      </c>
      <c r="AF23" s="16"/>
      <c r="AG23" s="15">
        <f t="shared" si="11"/>
        <v>0</v>
      </c>
      <c r="AH23" s="15">
        <f t="shared" si="12"/>
        <v>0</v>
      </c>
      <c r="AI23" s="15">
        <f t="shared" si="13"/>
        <v>0</v>
      </c>
      <c r="AJ23" s="15">
        <f t="shared" si="14"/>
        <v>0</v>
      </c>
      <c r="AK23" s="15">
        <f t="shared" si="15"/>
        <v>0</v>
      </c>
      <c r="AL23" s="15">
        <f t="shared" si="22"/>
        <v>0</v>
      </c>
      <c r="AM23" s="16">
        <f t="shared" si="23"/>
        <v>0</v>
      </c>
      <c r="AN23" s="17"/>
      <c r="AO23" s="8">
        <f t="shared" si="16"/>
        <v>0</v>
      </c>
      <c r="AP23" s="8">
        <f t="shared" si="17"/>
        <v>0</v>
      </c>
      <c r="AQ23" s="18">
        <f t="shared" si="18"/>
        <v>0</v>
      </c>
      <c r="AR23" s="18">
        <f t="shared" si="19"/>
        <v>0</v>
      </c>
      <c r="AS23" s="16"/>
      <c r="AT23" s="8"/>
    </row>
    <row r="24" spans="1:46" ht="18" customHeight="1" hidden="1">
      <c r="A24" s="4">
        <v>19</v>
      </c>
      <c r="B24" s="38"/>
      <c r="C24" s="6"/>
      <c r="D24" s="11"/>
      <c r="E24" s="11"/>
      <c r="F24" s="11"/>
      <c r="G24" s="11"/>
      <c r="H24" s="11"/>
      <c r="I24" s="11"/>
      <c r="J24" s="13">
        <f t="shared" si="0"/>
      </c>
      <c r="K24" s="12"/>
      <c r="L24" s="12"/>
      <c r="M24" s="12"/>
      <c r="N24" s="12"/>
      <c r="O24" s="12"/>
      <c r="P24" s="12"/>
      <c r="Q24" s="53"/>
      <c r="R24" s="64">
        <f t="shared" si="1"/>
      </c>
      <c r="S24" s="64">
        <f t="shared" si="2"/>
      </c>
      <c r="T24" s="14">
        <f t="shared" si="3"/>
      </c>
      <c r="U24" s="2">
        <f t="shared" si="4"/>
      </c>
      <c r="V24" s="8"/>
      <c r="W24" s="8" t="e">
        <f t="shared" si="5"/>
        <v>#VALUE!</v>
      </c>
      <c r="X24" s="8"/>
      <c r="Y24" s="15">
        <f t="shared" si="6"/>
        <v>0</v>
      </c>
      <c r="Z24" s="15">
        <f t="shared" si="7"/>
        <v>0</v>
      </c>
      <c r="AA24" s="15">
        <f t="shared" si="8"/>
        <v>0</v>
      </c>
      <c r="AB24" s="15">
        <f t="shared" si="9"/>
        <v>0</v>
      </c>
      <c r="AC24" s="15">
        <f t="shared" si="10"/>
        <v>0</v>
      </c>
      <c r="AD24" s="15"/>
      <c r="AE24" s="16">
        <f t="shared" si="24"/>
        <v>0</v>
      </c>
      <c r="AF24" s="16"/>
      <c r="AG24" s="15">
        <f t="shared" si="11"/>
        <v>0</v>
      </c>
      <c r="AH24" s="15">
        <f t="shared" si="12"/>
        <v>0</v>
      </c>
      <c r="AI24" s="15">
        <f t="shared" si="13"/>
        <v>0</v>
      </c>
      <c r="AJ24" s="15">
        <f t="shared" si="14"/>
        <v>0</v>
      </c>
      <c r="AK24" s="15">
        <f t="shared" si="15"/>
        <v>0</v>
      </c>
      <c r="AL24" s="15">
        <f t="shared" si="22"/>
        <v>0</v>
      </c>
      <c r="AM24" s="16">
        <f t="shared" si="23"/>
        <v>0</v>
      </c>
      <c r="AN24" s="17"/>
      <c r="AO24" s="8">
        <f t="shared" si="16"/>
        <v>0</v>
      </c>
      <c r="AP24" s="8">
        <f t="shared" si="17"/>
        <v>0</v>
      </c>
      <c r="AQ24" s="18">
        <f t="shared" si="18"/>
        <v>0</v>
      </c>
      <c r="AR24" s="18">
        <f t="shared" si="19"/>
        <v>0</v>
      </c>
      <c r="AS24" s="16"/>
      <c r="AT24" s="8"/>
    </row>
    <row r="25" spans="1:46" ht="18" customHeight="1" hidden="1">
      <c r="A25" s="4">
        <v>20</v>
      </c>
      <c r="B25" s="38"/>
      <c r="C25" s="6"/>
      <c r="D25" s="11"/>
      <c r="E25" s="11"/>
      <c r="F25" s="11"/>
      <c r="G25" s="11"/>
      <c r="H25" s="11"/>
      <c r="I25" s="11"/>
      <c r="J25" s="13">
        <f t="shared" si="0"/>
      </c>
      <c r="K25" s="12"/>
      <c r="L25" s="12"/>
      <c r="M25" s="12"/>
      <c r="N25" s="12"/>
      <c r="O25" s="12"/>
      <c r="P25" s="12"/>
      <c r="Q25" s="53"/>
      <c r="R25" s="64">
        <f t="shared" si="1"/>
      </c>
      <c r="S25" s="64">
        <f t="shared" si="2"/>
      </c>
      <c r="T25" s="14">
        <f t="shared" si="3"/>
      </c>
      <c r="U25" s="2">
        <f t="shared" si="4"/>
      </c>
      <c r="V25" s="8"/>
      <c r="W25" s="8" t="e">
        <f t="shared" si="5"/>
        <v>#VALUE!</v>
      </c>
      <c r="X25" s="8"/>
      <c r="Y25" s="15">
        <f t="shared" si="6"/>
        <v>0</v>
      </c>
      <c r="Z25" s="15">
        <f t="shared" si="7"/>
        <v>0</v>
      </c>
      <c r="AA25" s="15">
        <f t="shared" si="8"/>
        <v>0</v>
      </c>
      <c r="AB25" s="15">
        <f t="shared" si="9"/>
        <v>0</v>
      </c>
      <c r="AC25" s="15">
        <f t="shared" si="10"/>
        <v>0</v>
      </c>
      <c r="AD25" s="15"/>
      <c r="AE25" s="16">
        <f t="shared" si="24"/>
        <v>0</v>
      </c>
      <c r="AF25" s="16"/>
      <c r="AG25" s="15">
        <f t="shared" si="11"/>
        <v>0</v>
      </c>
      <c r="AH25" s="15">
        <f t="shared" si="12"/>
        <v>0</v>
      </c>
      <c r="AI25" s="15">
        <f t="shared" si="13"/>
        <v>0</v>
      </c>
      <c r="AJ25" s="15">
        <f t="shared" si="14"/>
        <v>0</v>
      </c>
      <c r="AK25" s="15">
        <f t="shared" si="15"/>
        <v>0</v>
      </c>
      <c r="AL25" s="15">
        <f t="shared" si="22"/>
        <v>0</v>
      </c>
      <c r="AM25" s="16">
        <f t="shared" si="23"/>
        <v>0</v>
      </c>
      <c r="AN25" s="17"/>
      <c r="AO25" s="8">
        <f t="shared" si="16"/>
        <v>0</v>
      </c>
      <c r="AP25" s="8">
        <f t="shared" si="17"/>
        <v>0</v>
      </c>
      <c r="AQ25" s="18">
        <f t="shared" si="18"/>
        <v>0</v>
      </c>
      <c r="AR25" s="18">
        <f t="shared" si="19"/>
        <v>0</v>
      </c>
      <c r="AS25" s="16"/>
      <c r="AT25" s="8"/>
    </row>
    <row r="26" spans="1:46" ht="18" customHeight="1" hidden="1">
      <c r="A26" s="4">
        <v>21</v>
      </c>
      <c r="B26" s="38"/>
      <c r="C26" s="6"/>
      <c r="D26" s="11"/>
      <c r="E26" s="11"/>
      <c r="F26" s="11"/>
      <c r="G26" s="11"/>
      <c r="H26" s="11"/>
      <c r="I26" s="11"/>
      <c r="J26" s="13">
        <f t="shared" si="0"/>
      </c>
      <c r="K26" s="12"/>
      <c r="L26" s="12"/>
      <c r="M26" s="12"/>
      <c r="N26" s="12"/>
      <c r="O26" s="12"/>
      <c r="P26" s="12"/>
      <c r="Q26" s="53"/>
      <c r="R26" s="64">
        <f t="shared" si="1"/>
      </c>
      <c r="S26" s="64">
        <f t="shared" si="2"/>
      </c>
      <c r="T26" s="14">
        <f t="shared" si="3"/>
      </c>
      <c r="U26" s="2">
        <f t="shared" si="4"/>
      </c>
      <c r="V26" s="8"/>
      <c r="W26" s="8" t="e">
        <f t="shared" si="5"/>
        <v>#VALUE!</v>
      </c>
      <c r="X26" s="8"/>
      <c r="Y26" s="15">
        <f t="shared" si="6"/>
        <v>0</v>
      </c>
      <c r="Z26" s="15">
        <f t="shared" si="7"/>
        <v>0</v>
      </c>
      <c r="AA26" s="15">
        <f t="shared" si="8"/>
        <v>0</v>
      </c>
      <c r="AB26" s="15">
        <f t="shared" si="9"/>
        <v>0</v>
      </c>
      <c r="AC26" s="15">
        <f t="shared" si="10"/>
        <v>0</v>
      </c>
      <c r="AD26" s="15"/>
      <c r="AE26" s="16">
        <f t="shared" si="24"/>
        <v>0</v>
      </c>
      <c r="AF26" s="16"/>
      <c r="AG26" s="15">
        <f t="shared" si="11"/>
        <v>0</v>
      </c>
      <c r="AH26" s="15">
        <f t="shared" si="12"/>
        <v>0</v>
      </c>
      <c r="AI26" s="15">
        <f t="shared" si="13"/>
        <v>0</v>
      </c>
      <c r="AJ26" s="15">
        <f t="shared" si="14"/>
        <v>0</v>
      </c>
      <c r="AK26" s="15">
        <f t="shared" si="15"/>
        <v>0</v>
      </c>
      <c r="AL26" s="15">
        <f t="shared" si="22"/>
        <v>0</v>
      </c>
      <c r="AM26" s="16">
        <f t="shared" si="23"/>
        <v>0</v>
      </c>
      <c r="AN26" s="17"/>
      <c r="AO26" s="8">
        <f t="shared" si="16"/>
        <v>0</v>
      </c>
      <c r="AP26" s="8">
        <f t="shared" si="17"/>
        <v>0</v>
      </c>
      <c r="AQ26" s="18">
        <f t="shared" si="18"/>
        <v>0</v>
      </c>
      <c r="AR26" s="18">
        <f t="shared" si="19"/>
        <v>0</v>
      </c>
      <c r="AS26" s="16"/>
      <c r="AT26" s="8"/>
    </row>
    <row r="27" spans="1:46" ht="18" customHeight="1" hidden="1">
      <c r="A27" s="4">
        <v>22</v>
      </c>
      <c r="B27" s="38"/>
      <c r="C27" s="6"/>
      <c r="D27" s="11"/>
      <c r="E27" s="11"/>
      <c r="F27" s="11"/>
      <c r="G27" s="11"/>
      <c r="H27" s="11"/>
      <c r="I27" s="11"/>
      <c r="J27" s="13">
        <f t="shared" si="0"/>
      </c>
      <c r="K27" s="12"/>
      <c r="L27" s="12"/>
      <c r="M27" s="12"/>
      <c r="N27" s="12"/>
      <c r="O27" s="12"/>
      <c r="P27" s="12"/>
      <c r="Q27" s="53"/>
      <c r="R27" s="64">
        <f t="shared" si="1"/>
      </c>
      <c r="S27" s="64">
        <f t="shared" si="2"/>
      </c>
      <c r="T27" s="14">
        <f t="shared" si="3"/>
      </c>
      <c r="U27" s="2">
        <f t="shared" si="4"/>
      </c>
      <c r="V27" s="8"/>
      <c r="W27" s="8" t="e">
        <f t="shared" si="5"/>
        <v>#VALUE!</v>
      </c>
      <c r="X27" s="8"/>
      <c r="Y27" s="15">
        <f t="shared" si="6"/>
        <v>0</v>
      </c>
      <c r="Z27" s="15">
        <f t="shared" si="7"/>
        <v>0</v>
      </c>
      <c r="AA27" s="15">
        <f t="shared" si="8"/>
        <v>0</v>
      </c>
      <c r="AB27" s="15">
        <f t="shared" si="9"/>
        <v>0</v>
      </c>
      <c r="AC27" s="15">
        <f t="shared" si="10"/>
        <v>0</v>
      </c>
      <c r="AD27" s="15"/>
      <c r="AE27" s="16">
        <f t="shared" si="24"/>
        <v>0</v>
      </c>
      <c r="AF27" s="16"/>
      <c r="AG27" s="15">
        <f t="shared" si="11"/>
        <v>0</v>
      </c>
      <c r="AH27" s="15">
        <f t="shared" si="12"/>
        <v>0</v>
      </c>
      <c r="AI27" s="15">
        <f t="shared" si="13"/>
        <v>0</v>
      </c>
      <c r="AJ27" s="15">
        <f t="shared" si="14"/>
        <v>0</v>
      </c>
      <c r="AK27" s="15">
        <f t="shared" si="15"/>
        <v>0</v>
      </c>
      <c r="AL27" s="15">
        <f t="shared" si="22"/>
        <v>0</v>
      </c>
      <c r="AM27" s="16">
        <f t="shared" si="23"/>
        <v>0</v>
      </c>
      <c r="AN27" s="17"/>
      <c r="AO27" s="8">
        <f t="shared" si="16"/>
        <v>0</v>
      </c>
      <c r="AP27" s="8">
        <f t="shared" si="17"/>
        <v>0</v>
      </c>
      <c r="AQ27" s="18">
        <f t="shared" si="18"/>
        <v>0</v>
      </c>
      <c r="AR27" s="18">
        <f t="shared" si="19"/>
        <v>0</v>
      </c>
      <c r="AS27" s="16"/>
      <c r="AT27" s="8"/>
    </row>
    <row r="28" spans="1:46" ht="18" customHeight="1" hidden="1">
      <c r="A28" s="4">
        <v>23</v>
      </c>
      <c r="B28" s="38"/>
      <c r="C28" s="6"/>
      <c r="D28" s="11"/>
      <c r="E28" s="11"/>
      <c r="F28" s="11"/>
      <c r="G28" s="11"/>
      <c r="H28" s="11"/>
      <c r="I28" s="11"/>
      <c r="J28" s="13">
        <f t="shared" si="0"/>
      </c>
      <c r="K28" s="12"/>
      <c r="L28" s="12"/>
      <c r="M28" s="12"/>
      <c r="N28" s="12"/>
      <c r="O28" s="12"/>
      <c r="P28" s="12"/>
      <c r="Q28" s="53"/>
      <c r="R28" s="64">
        <f t="shared" si="1"/>
      </c>
      <c r="S28" s="64">
        <f t="shared" si="2"/>
      </c>
      <c r="T28" s="14">
        <f t="shared" si="3"/>
      </c>
      <c r="U28" s="2">
        <f t="shared" si="4"/>
      </c>
      <c r="V28" s="8"/>
      <c r="W28" s="8" t="e">
        <f t="shared" si="5"/>
        <v>#VALUE!</v>
      </c>
      <c r="X28" s="8"/>
      <c r="Y28" s="15">
        <f t="shared" si="6"/>
        <v>0</v>
      </c>
      <c r="Z28" s="15">
        <f t="shared" si="7"/>
        <v>0</v>
      </c>
      <c r="AA28" s="15">
        <f t="shared" si="8"/>
        <v>0</v>
      </c>
      <c r="AB28" s="15">
        <f t="shared" si="9"/>
        <v>0</v>
      </c>
      <c r="AC28" s="15">
        <f t="shared" si="10"/>
        <v>0</v>
      </c>
      <c r="AD28" s="15"/>
      <c r="AE28" s="16">
        <f t="shared" si="24"/>
        <v>0</v>
      </c>
      <c r="AF28" s="16"/>
      <c r="AG28" s="15">
        <f t="shared" si="11"/>
        <v>0</v>
      </c>
      <c r="AH28" s="15">
        <f t="shared" si="12"/>
        <v>0</v>
      </c>
      <c r="AI28" s="15">
        <f t="shared" si="13"/>
        <v>0</v>
      </c>
      <c r="AJ28" s="15">
        <f t="shared" si="14"/>
        <v>0</v>
      </c>
      <c r="AK28" s="15">
        <f t="shared" si="15"/>
        <v>0</v>
      </c>
      <c r="AL28" s="15">
        <f t="shared" si="22"/>
        <v>0</v>
      </c>
      <c r="AM28" s="16">
        <f t="shared" si="23"/>
        <v>0</v>
      </c>
      <c r="AN28" s="17"/>
      <c r="AO28" s="8">
        <f t="shared" si="16"/>
        <v>0</v>
      </c>
      <c r="AP28" s="8">
        <f t="shared" si="17"/>
        <v>0</v>
      </c>
      <c r="AQ28" s="18">
        <f t="shared" si="18"/>
        <v>0</v>
      </c>
      <c r="AR28" s="18">
        <f t="shared" si="19"/>
        <v>0</v>
      </c>
      <c r="AS28" s="16"/>
      <c r="AT28" s="8"/>
    </row>
    <row r="29" spans="1:44" ht="18" customHeight="1" hidden="1">
      <c r="A29" s="4">
        <v>24</v>
      </c>
      <c r="B29" s="38"/>
      <c r="C29" s="6"/>
      <c r="D29" s="11"/>
      <c r="E29" s="11"/>
      <c r="F29" s="11"/>
      <c r="G29" s="11"/>
      <c r="H29" s="11"/>
      <c r="I29" s="11"/>
      <c r="J29" s="13">
        <f t="shared" si="0"/>
      </c>
      <c r="K29" s="12"/>
      <c r="L29" s="12"/>
      <c r="M29" s="12"/>
      <c r="N29" s="12"/>
      <c r="O29" s="12"/>
      <c r="P29" s="12"/>
      <c r="Q29" s="53"/>
      <c r="R29" s="64">
        <f t="shared" si="1"/>
      </c>
      <c r="S29" s="64">
        <f t="shared" si="2"/>
      </c>
      <c r="T29" s="14">
        <f t="shared" si="3"/>
      </c>
      <c r="U29" s="2">
        <f t="shared" si="4"/>
      </c>
      <c r="W29" s="8" t="e">
        <f t="shared" si="5"/>
        <v>#VALUE!</v>
      </c>
      <c r="Y29" s="15">
        <f t="shared" si="6"/>
        <v>0</v>
      </c>
      <c r="Z29" s="15">
        <f t="shared" si="7"/>
        <v>0</v>
      </c>
      <c r="AA29" s="15">
        <f t="shared" si="8"/>
        <v>0</v>
      </c>
      <c r="AB29" s="15">
        <f t="shared" si="9"/>
        <v>0</v>
      </c>
      <c r="AC29" s="15">
        <f t="shared" si="10"/>
        <v>0</v>
      </c>
      <c r="AD29" s="15"/>
      <c r="AE29" s="16">
        <f t="shared" si="24"/>
        <v>0</v>
      </c>
      <c r="AF29" s="16"/>
      <c r="AG29" s="15">
        <f t="shared" si="11"/>
        <v>0</v>
      </c>
      <c r="AH29" s="15">
        <f t="shared" si="12"/>
        <v>0</v>
      </c>
      <c r="AI29" s="15">
        <f t="shared" si="13"/>
        <v>0</v>
      </c>
      <c r="AJ29" s="15">
        <f t="shared" si="14"/>
        <v>0</v>
      </c>
      <c r="AK29" s="15">
        <f t="shared" si="15"/>
        <v>0</v>
      </c>
      <c r="AL29" s="15">
        <f t="shared" si="22"/>
        <v>0</v>
      </c>
      <c r="AM29" s="16">
        <f t="shared" si="23"/>
        <v>0</v>
      </c>
      <c r="AN29" s="17"/>
      <c r="AO29" s="8">
        <f t="shared" si="16"/>
        <v>0</v>
      </c>
      <c r="AP29" s="8">
        <f t="shared" si="17"/>
        <v>0</v>
      </c>
      <c r="AQ29" s="18">
        <f t="shared" si="18"/>
        <v>0</v>
      </c>
      <c r="AR29" s="18">
        <f t="shared" si="19"/>
        <v>0</v>
      </c>
    </row>
    <row r="30" spans="1:44" ht="18" customHeight="1" hidden="1">
      <c r="A30" s="4">
        <v>25</v>
      </c>
      <c r="B30" s="38"/>
      <c r="C30" s="6"/>
      <c r="D30" s="11"/>
      <c r="E30" s="11"/>
      <c r="F30" s="11"/>
      <c r="G30" s="11"/>
      <c r="H30" s="11"/>
      <c r="I30" s="11"/>
      <c r="J30" s="13">
        <f t="shared" si="0"/>
      </c>
      <c r="K30" s="12"/>
      <c r="L30" s="12"/>
      <c r="M30" s="12"/>
      <c r="N30" s="12"/>
      <c r="O30" s="12"/>
      <c r="P30" s="12"/>
      <c r="Q30" s="53"/>
      <c r="R30" s="64">
        <f t="shared" si="1"/>
      </c>
      <c r="S30" s="64">
        <f t="shared" si="2"/>
      </c>
      <c r="T30" s="14">
        <f t="shared" si="3"/>
      </c>
      <c r="U30" s="2">
        <f t="shared" si="4"/>
      </c>
      <c r="W30" s="8" t="e">
        <f t="shared" si="5"/>
        <v>#VALUE!</v>
      </c>
      <c r="Y30" s="15">
        <f t="shared" si="6"/>
        <v>0</v>
      </c>
      <c r="Z30" s="15">
        <f t="shared" si="7"/>
        <v>0</v>
      </c>
      <c r="AA30" s="15">
        <f t="shared" si="8"/>
        <v>0</v>
      </c>
      <c r="AB30" s="15">
        <f t="shared" si="9"/>
        <v>0</v>
      </c>
      <c r="AC30" s="15">
        <f t="shared" si="10"/>
        <v>0</v>
      </c>
      <c r="AD30" s="15"/>
      <c r="AE30" s="16">
        <f t="shared" si="24"/>
        <v>0</v>
      </c>
      <c r="AF30" s="16"/>
      <c r="AG30" s="15">
        <f t="shared" si="11"/>
        <v>0</v>
      </c>
      <c r="AH30" s="15">
        <f t="shared" si="12"/>
        <v>0</v>
      </c>
      <c r="AI30" s="15">
        <f t="shared" si="13"/>
        <v>0</v>
      </c>
      <c r="AJ30" s="15">
        <f t="shared" si="14"/>
        <v>0</v>
      </c>
      <c r="AK30" s="15">
        <f t="shared" si="15"/>
        <v>0</v>
      </c>
      <c r="AL30" s="15">
        <f t="shared" si="22"/>
        <v>0</v>
      </c>
      <c r="AM30" s="16">
        <f t="shared" si="23"/>
        <v>0</v>
      </c>
      <c r="AN30" s="17"/>
      <c r="AO30" s="8">
        <f t="shared" si="16"/>
        <v>0</v>
      </c>
      <c r="AP30" s="8">
        <f t="shared" si="17"/>
        <v>0</v>
      </c>
      <c r="AQ30" s="18">
        <f t="shared" si="18"/>
        <v>0</v>
      </c>
      <c r="AR30" s="18">
        <f t="shared" si="19"/>
        <v>0</v>
      </c>
    </row>
    <row r="31" spans="1:44" ht="18" customHeight="1" hidden="1">
      <c r="A31" s="4">
        <v>26</v>
      </c>
      <c r="B31" s="38"/>
      <c r="C31" s="6"/>
      <c r="D31" s="11"/>
      <c r="E31" s="11"/>
      <c r="F31" s="11"/>
      <c r="G31" s="11"/>
      <c r="H31" s="11"/>
      <c r="I31" s="11"/>
      <c r="J31" s="13">
        <f t="shared" si="0"/>
      </c>
      <c r="K31" s="12"/>
      <c r="L31" s="12"/>
      <c r="M31" s="12"/>
      <c r="N31" s="12"/>
      <c r="O31" s="12"/>
      <c r="P31" s="12"/>
      <c r="Q31" s="53"/>
      <c r="R31" s="64">
        <f t="shared" si="1"/>
      </c>
      <c r="S31" s="64">
        <f t="shared" si="2"/>
      </c>
      <c r="T31" s="14">
        <f t="shared" si="3"/>
      </c>
      <c r="U31" s="2">
        <f t="shared" si="4"/>
      </c>
      <c r="W31" s="8" t="e">
        <f t="shared" si="5"/>
        <v>#VALUE!</v>
      </c>
      <c r="Y31" s="15">
        <f t="shared" si="6"/>
        <v>0</v>
      </c>
      <c r="Z31" s="15">
        <f t="shared" si="7"/>
        <v>0</v>
      </c>
      <c r="AA31" s="15">
        <f t="shared" si="8"/>
        <v>0</v>
      </c>
      <c r="AB31" s="15">
        <f t="shared" si="9"/>
        <v>0</v>
      </c>
      <c r="AC31" s="15">
        <f t="shared" si="10"/>
        <v>0</v>
      </c>
      <c r="AD31" s="15"/>
      <c r="AE31" s="16">
        <f t="shared" si="24"/>
        <v>0</v>
      </c>
      <c r="AF31" s="16"/>
      <c r="AG31" s="15">
        <f t="shared" si="11"/>
        <v>0</v>
      </c>
      <c r="AH31" s="15">
        <f t="shared" si="12"/>
        <v>0</v>
      </c>
      <c r="AI31" s="15">
        <f t="shared" si="13"/>
        <v>0</v>
      </c>
      <c r="AJ31" s="15">
        <f t="shared" si="14"/>
        <v>0</v>
      </c>
      <c r="AK31" s="15">
        <f t="shared" si="15"/>
        <v>0</v>
      </c>
      <c r="AL31" s="15">
        <f t="shared" si="22"/>
        <v>0</v>
      </c>
      <c r="AM31" s="16">
        <f t="shared" si="23"/>
        <v>0</v>
      </c>
      <c r="AN31" s="17"/>
      <c r="AO31" s="8">
        <f t="shared" si="16"/>
        <v>0</v>
      </c>
      <c r="AP31" s="8">
        <f t="shared" si="17"/>
        <v>0</v>
      </c>
      <c r="AQ31" s="18">
        <f t="shared" si="18"/>
        <v>0</v>
      </c>
      <c r="AR31" s="18">
        <f t="shared" si="19"/>
        <v>0</v>
      </c>
    </row>
    <row r="32" spans="1:44" ht="18" customHeight="1" hidden="1">
      <c r="A32" s="4">
        <v>27</v>
      </c>
      <c r="B32" s="38"/>
      <c r="C32" s="6"/>
      <c r="D32" s="11"/>
      <c r="E32" s="11"/>
      <c r="F32" s="11"/>
      <c r="G32" s="11"/>
      <c r="H32" s="11"/>
      <c r="I32" s="11"/>
      <c r="J32" s="13">
        <f t="shared" si="0"/>
      </c>
      <c r="K32" s="12"/>
      <c r="L32" s="12"/>
      <c r="M32" s="12"/>
      <c r="N32" s="12"/>
      <c r="O32" s="12"/>
      <c r="P32" s="12"/>
      <c r="Q32" s="53"/>
      <c r="R32" s="64">
        <f t="shared" si="1"/>
      </c>
      <c r="S32" s="64">
        <f t="shared" si="2"/>
      </c>
      <c r="T32" s="14">
        <f t="shared" si="3"/>
      </c>
      <c r="U32" s="2">
        <f t="shared" si="4"/>
      </c>
      <c r="W32" s="8" t="e">
        <f t="shared" si="5"/>
        <v>#VALUE!</v>
      </c>
      <c r="Y32" s="15">
        <f t="shared" si="6"/>
        <v>0</v>
      </c>
      <c r="Z32" s="15">
        <f t="shared" si="7"/>
        <v>0</v>
      </c>
      <c r="AA32" s="15">
        <f t="shared" si="8"/>
        <v>0</v>
      </c>
      <c r="AB32" s="15">
        <f t="shared" si="9"/>
        <v>0</v>
      </c>
      <c r="AC32" s="15">
        <f t="shared" si="10"/>
        <v>0</v>
      </c>
      <c r="AD32" s="15"/>
      <c r="AE32" s="16">
        <f t="shared" si="24"/>
        <v>0</v>
      </c>
      <c r="AF32" s="16"/>
      <c r="AG32" s="15">
        <f t="shared" si="11"/>
        <v>0</v>
      </c>
      <c r="AH32" s="15">
        <f t="shared" si="12"/>
        <v>0</v>
      </c>
      <c r="AI32" s="15">
        <f t="shared" si="13"/>
        <v>0</v>
      </c>
      <c r="AJ32" s="15">
        <f t="shared" si="14"/>
        <v>0</v>
      </c>
      <c r="AK32" s="15">
        <f t="shared" si="15"/>
        <v>0</v>
      </c>
      <c r="AL32" s="15">
        <f t="shared" si="22"/>
        <v>0</v>
      </c>
      <c r="AM32" s="16">
        <f t="shared" si="23"/>
        <v>0</v>
      </c>
      <c r="AN32" s="17"/>
      <c r="AO32" s="8">
        <f t="shared" si="16"/>
        <v>0</v>
      </c>
      <c r="AP32" s="8">
        <f t="shared" si="17"/>
        <v>0</v>
      </c>
      <c r="AQ32" s="18">
        <f t="shared" si="18"/>
        <v>0</v>
      </c>
      <c r="AR32" s="18">
        <f t="shared" si="19"/>
        <v>0</v>
      </c>
    </row>
    <row r="33" spans="1:44" ht="18" customHeight="1" hidden="1">
      <c r="A33" s="4">
        <v>28</v>
      </c>
      <c r="B33" s="38"/>
      <c r="C33" s="6"/>
      <c r="D33" s="11"/>
      <c r="E33" s="11"/>
      <c r="F33" s="11"/>
      <c r="G33" s="11"/>
      <c r="H33" s="11"/>
      <c r="I33" s="11"/>
      <c r="J33" s="13">
        <f t="shared" si="0"/>
      </c>
      <c r="K33" s="12"/>
      <c r="L33" s="12"/>
      <c r="M33" s="12"/>
      <c r="N33" s="12"/>
      <c r="O33" s="12"/>
      <c r="P33" s="12"/>
      <c r="Q33" s="53"/>
      <c r="R33" s="64">
        <f t="shared" si="1"/>
      </c>
      <c r="S33" s="64">
        <f t="shared" si="2"/>
      </c>
      <c r="T33" s="14">
        <f t="shared" si="3"/>
      </c>
      <c r="U33" s="2">
        <f t="shared" si="4"/>
      </c>
      <c r="W33" s="8" t="e">
        <f t="shared" si="5"/>
        <v>#VALUE!</v>
      </c>
      <c r="Y33" s="15">
        <f t="shared" si="6"/>
        <v>0</v>
      </c>
      <c r="Z33" s="15">
        <f t="shared" si="7"/>
        <v>0</v>
      </c>
      <c r="AA33" s="15">
        <f t="shared" si="8"/>
        <v>0</v>
      </c>
      <c r="AB33" s="15">
        <f t="shared" si="9"/>
        <v>0</v>
      </c>
      <c r="AC33" s="15">
        <f t="shared" si="10"/>
        <v>0</v>
      </c>
      <c r="AD33" s="15"/>
      <c r="AE33" s="16">
        <f t="shared" si="24"/>
        <v>0</v>
      </c>
      <c r="AF33" s="16"/>
      <c r="AG33" s="15">
        <f t="shared" si="11"/>
        <v>0</v>
      </c>
      <c r="AH33" s="15">
        <f t="shared" si="12"/>
        <v>0</v>
      </c>
      <c r="AI33" s="15">
        <f t="shared" si="13"/>
        <v>0</v>
      </c>
      <c r="AJ33" s="15">
        <f t="shared" si="14"/>
        <v>0</v>
      </c>
      <c r="AK33" s="15">
        <f t="shared" si="15"/>
        <v>0</v>
      </c>
      <c r="AL33" s="15">
        <f t="shared" si="22"/>
        <v>0</v>
      </c>
      <c r="AM33" s="16">
        <f t="shared" si="23"/>
        <v>0</v>
      </c>
      <c r="AN33" s="17"/>
      <c r="AO33" s="8">
        <f t="shared" si="16"/>
        <v>0</v>
      </c>
      <c r="AP33" s="8">
        <f t="shared" si="17"/>
        <v>0</v>
      </c>
      <c r="AQ33" s="18">
        <f t="shared" si="18"/>
        <v>0</v>
      </c>
      <c r="AR33" s="18">
        <f t="shared" si="19"/>
        <v>0</v>
      </c>
    </row>
    <row r="34" spans="1:44" ht="18" customHeight="1" hidden="1">
      <c r="A34" s="4">
        <v>29</v>
      </c>
      <c r="B34" s="38"/>
      <c r="C34" s="6"/>
      <c r="D34" s="11"/>
      <c r="E34" s="11"/>
      <c r="F34" s="11"/>
      <c r="G34" s="11"/>
      <c r="H34" s="11"/>
      <c r="I34" s="11"/>
      <c r="J34" s="13">
        <f t="shared" si="0"/>
      </c>
      <c r="K34" s="12"/>
      <c r="L34" s="12"/>
      <c r="M34" s="12"/>
      <c r="N34" s="12"/>
      <c r="O34" s="12"/>
      <c r="P34" s="12"/>
      <c r="Q34" s="53"/>
      <c r="R34" s="64">
        <f t="shared" si="1"/>
      </c>
      <c r="S34" s="64">
        <f t="shared" si="2"/>
      </c>
      <c r="T34" s="14">
        <f t="shared" si="3"/>
      </c>
      <c r="U34" s="2">
        <f t="shared" si="4"/>
      </c>
      <c r="W34" s="8" t="e">
        <f t="shared" si="5"/>
        <v>#VALUE!</v>
      </c>
      <c r="Y34" s="15">
        <f t="shared" si="6"/>
        <v>0</v>
      </c>
      <c r="Z34" s="15">
        <f t="shared" si="7"/>
        <v>0</v>
      </c>
      <c r="AA34" s="15">
        <f t="shared" si="8"/>
        <v>0</v>
      </c>
      <c r="AB34" s="15">
        <f t="shared" si="9"/>
        <v>0</v>
      </c>
      <c r="AC34" s="15">
        <f t="shared" si="10"/>
        <v>0</v>
      </c>
      <c r="AD34" s="15"/>
      <c r="AE34" s="16">
        <f t="shared" si="24"/>
        <v>0</v>
      </c>
      <c r="AF34" s="16"/>
      <c r="AG34" s="15">
        <f t="shared" si="11"/>
        <v>0</v>
      </c>
      <c r="AH34" s="15">
        <f t="shared" si="12"/>
        <v>0</v>
      </c>
      <c r="AI34" s="15">
        <f t="shared" si="13"/>
        <v>0</v>
      </c>
      <c r="AJ34" s="15">
        <f t="shared" si="14"/>
        <v>0</v>
      </c>
      <c r="AK34" s="15">
        <f t="shared" si="15"/>
        <v>0</v>
      </c>
      <c r="AL34" s="15">
        <f t="shared" si="22"/>
        <v>0</v>
      </c>
      <c r="AM34" s="16">
        <f t="shared" si="23"/>
        <v>0</v>
      </c>
      <c r="AN34" s="17"/>
      <c r="AO34" s="8">
        <f t="shared" si="16"/>
        <v>0</v>
      </c>
      <c r="AP34" s="8">
        <f t="shared" si="17"/>
        <v>0</v>
      </c>
      <c r="AQ34" s="18">
        <f t="shared" si="18"/>
        <v>0</v>
      </c>
      <c r="AR34" s="18">
        <f t="shared" si="19"/>
        <v>0</v>
      </c>
    </row>
    <row r="35" spans="1:44" ht="18" customHeight="1" hidden="1">
      <c r="A35" s="4">
        <v>30</v>
      </c>
      <c r="B35" s="38"/>
      <c r="C35" s="6"/>
      <c r="D35" s="11"/>
      <c r="E35" s="11"/>
      <c r="F35" s="11"/>
      <c r="G35" s="11"/>
      <c r="H35" s="11"/>
      <c r="I35" s="11"/>
      <c r="J35" s="13">
        <f t="shared" si="0"/>
      </c>
      <c r="K35" s="12"/>
      <c r="L35" s="12"/>
      <c r="M35" s="12"/>
      <c r="N35" s="12"/>
      <c r="O35" s="12"/>
      <c r="P35" s="12"/>
      <c r="Q35" s="53"/>
      <c r="R35" s="64">
        <f t="shared" si="1"/>
      </c>
      <c r="S35" s="64">
        <f t="shared" si="2"/>
      </c>
      <c r="T35" s="14">
        <f t="shared" si="3"/>
      </c>
      <c r="U35" s="2">
        <f t="shared" si="4"/>
      </c>
      <c r="W35" s="8" t="e">
        <f t="shared" si="5"/>
        <v>#VALUE!</v>
      </c>
      <c r="Y35" s="15">
        <f t="shared" si="6"/>
        <v>0</v>
      </c>
      <c r="Z35" s="15">
        <f t="shared" si="7"/>
        <v>0</v>
      </c>
      <c r="AA35" s="15">
        <f t="shared" si="8"/>
        <v>0</v>
      </c>
      <c r="AB35" s="15">
        <f t="shared" si="9"/>
        <v>0</v>
      </c>
      <c r="AC35" s="15">
        <f t="shared" si="10"/>
        <v>0</v>
      </c>
      <c r="AD35" s="15"/>
      <c r="AE35" s="16">
        <f t="shared" si="24"/>
        <v>0</v>
      </c>
      <c r="AF35" s="16"/>
      <c r="AG35" s="15">
        <f t="shared" si="11"/>
        <v>0</v>
      </c>
      <c r="AH35" s="15">
        <f t="shared" si="12"/>
        <v>0</v>
      </c>
      <c r="AI35" s="15">
        <f t="shared" si="13"/>
        <v>0</v>
      </c>
      <c r="AJ35" s="15">
        <f t="shared" si="14"/>
        <v>0</v>
      </c>
      <c r="AK35" s="15">
        <f t="shared" si="15"/>
        <v>0</v>
      </c>
      <c r="AL35" s="15">
        <f t="shared" si="22"/>
        <v>0</v>
      </c>
      <c r="AM35" s="16">
        <f t="shared" si="23"/>
        <v>0</v>
      </c>
      <c r="AN35" s="17"/>
      <c r="AO35" s="8">
        <f t="shared" si="16"/>
        <v>0</v>
      </c>
      <c r="AP35" s="8">
        <f t="shared" si="17"/>
        <v>0</v>
      </c>
      <c r="AQ35" s="18">
        <f t="shared" si="18"/>
        <v>0</v>
      </c>
      <c r="AR35" s="18">
        <f t="shared" si="19"/>
        <v>0</v>
      </c>
    </row>
    <row r="36" spans="38:39" ht="18" customHeight="1" hidden="1">
      <c r="AL36" s="15">
        <f t="shared" si="22"/>
        <v>0</v>
      </c>
      <c r="AM36" s="16">
        <f t="shared" si="23"/>
        <v>0</v>
      </c>
    </row>
    <row r="37" spans="38:39" ht="18" customHeight="1" hidden="1">
      <c r="AL37" s="15">
        <f t="shared" si="22"/>
        <v>0</v>
      </c>
      <c r="AM37" s="16">
        <f t="shared" si="23"/>
        <v>0</v>
      </c>
    </row>
    <row r="39" spans="1:21" s="30" customFormat="1" ht="18" customHeight="1">
      <c r="A39" s="31" t="str">
        <f>A1</f>
        <v>第５回　全九州トランポリンマスターズ大会</v>
      </c>
      <c r="B39" s="29"/>
      <c r="C39" s="29"/>
      <c r="Q39" s="60"/>
      <c r="R39" s="60"/>
      <c r="S39" s="60"/>
      <c r="U39" s="27"/>
    </row>
    <row r="40" spans="1:21" s="30" customFormat="1" ht="18" customHeight="1">
      <c r="A40" s="31" t="str">
        <f>A2</f>
        <v>予選女子</v>
      </c>
      <c r="B40" s="29"/>
      <c r="Q40" s="60"/>
      <c r="R40" s="60"/>
      <c r="S40" s="60"/>
      <c r="U40" s="27"/>
    </row>
    <row r="41" spans="1:20" ht="18" customHeight="1">
      <c r="A41" s="67" t="s">
        <v>71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7" ht="18" customHeight="1">
      <c r="A42" s="76" t="s">
        <v>0</v>
      </c>
      <c r="B42" s="70" t="s">
        <v>11</v>
      </c>
      <c r="C42" s="70" t="s">
        <v>1</v>
      </c>
      <c r="D42" s="71" t="s">
        <v>32</v>
      </c>
      <c r="E42" s="71"/>
      <c r="F42" s="71"/>
      <c r="G42" s="71"/>
      <c r="H42" s="71"/>
      <c r="I42" s="71"/>
      <c r="J42" s="71"/>
      <c r="K42" s="71" t="s">
        <v>33</v>
      </c>
      <c r="L42" s="71"/>
      <c r="M42" s="71"/>
      <c r="N42" s="71"/>
      <c r="O42" s="71"/>
      <c r="P42" s="71"/>
      <c r="Q42" s="71"/>
      <c r="R42" s="71"/>
      <c r="S42" s="75" t="s">
        <v>34</v>
      </c>
      <c r="T42" s="70" t="s">
        <v>35</v>
      </c>
      <c r="W42" s="9" t="s">
        <v>9</v>
      </c>
      <c r="X42" s="22" t="s">
        <v>37</v>
      </c>
      <c r="Y42" s="22"/>
      <c r="Z42" s="22"/>
      <c r="AA42" s="22">
        <f>IF(MAX($T$6:$T$35)&gt;10,10,MAX($T$6:$T$35))</f>
        <v>7</v>
      </c>
    </row>
    <row r="43" spans="1:44" ht="18" customHeight="1">
      <c r="A43" s="77"/>
      <c r="B43" s="70"/>
      <c r="C43" s="70"/>
      <c r="D43" s="72" t="s">
        <v>13</v>
      </c>
      <c r="E43" s="73"/>
      <c r="F43" s="72" t="s">
        <v>14</v>
      </c>
      <c r="G43" s="73"/>
      <c r="H43" s="72" t="s">
        <v>29</v>
      </c>
      <c r="I43" s="74"/>
      <c r="J43" s="73"/>
      <c r="K43" s="7" t="s">
        <v>2</v>
      </c>
      <c r="L43" s="7" t="s">
        <v>3</v>
      </c>
      <c r="M43" s="7" t="s">
        <v>4</v>
      </c>
      <c r="N43" s="7" t="s">
        <v>5</v>
      </c>
      <c r="O43" s="7" t="s">
        <v>6</v>
      </c>
      <c r="P43" s="7" t="s">
        <v>7</v>
      </c>
      <c r="Q43" s="58" t="s">
        <v>38</v>
      </c>
      <c r="R43" s="62" t="s">
        <v>8</v>
      </c>
      <c r="S43" s="75"/>
      <c r="T43" s="70"/>
      <c r="Y43" s="9" t="s">
        <v>21</v>
      </c>
      <c r="Z43" s="9" t="s">
        <v>22</v>
      </c>
      <c r="AA43" s="9" t="s">
        <v>23</v>
      </c>
      <c r="AB43" s="9" t="s">
        <v>24</v>
      </c>
      <c r="AC43" s="9" t="s">
        <v>25</v>
      </c>
      <c r="AD43" s="9"/>
      <c r="AE43" s="9" t="s">
        <v>26</v>
      </c>
      <c r="AO43" s="9" t="s">
        <v>36</v>
      </c>
      <c r="AP43" s="9" t="s">
        <v>31</v>
      </c>
      <c r="AQ43" s="9" t="s">
        <v>28</v>
      </c>
      <c r="AR43" s="9" t="s">
        <v>10</v>
      </c>
    </row>
    <row r="44" spans="1:44" ht="18" customHeight="1">
      <c r="A44" s="4">
        <v>1</v>
      </c>
      <c r="B44" s="45" t="str">
        <f aca="true" t="shared" si="25" ref="B44:C53">IF($A44&gt;$AA$42,"",INDEX(B$6:B$35,MATCH($AA$42-$A44+1,$T$6:$T$35,0)))</f>
        <v>内村こずえ </v>
      </c>
      <c r="C44" s="44" t="str">
        <f t="shared" si="25"/>
        <v>熊本トランポリンクラブ</v>
      </c>
      <c r="D44" s="65">
        <f aca="true" t="shared" si="26" ref="D44:D53">IF($A44&gt;$AA$42,"",INDEX($J$6:$J$35,MATCH($AA$42-$A44+1,$T$6:$T$35,0)))</f>
        <v>27.71</v>
      </c>
      <c r="E44" s="66"/>
      <c r="F44" s="65">
        <f aca="true" t="shared" si="27" ref="F44:F53">IF($A44&gt;$AA$42,"",INDEX($R$6:$R$35,MATCH($AA$42-$A44+1,$T$6:$T$35,0)))</f>
        <v>28</v>
      </c>
      <c r="G44" s="66"/>
      <c r="H44" s="65">
        <f aca="true" t="shared" si="28" ref="H44:H53">IF($A44&gt;$AA$42,"",INDEX($S$6:$S$35,MATCH($AA$42-$A44+1,$T$6:$T$35,0)))</f>
        <v>55.7</v>
      </c>
      <c r="I44" s="69"/>
      <c r="J44" s="66"/>
      <c r="K44" s="35">
        <v>6</v>
      </c>
      <c r="L44" s="35">
        <v>5.5</v>
      </c>
      <c r="M44" s="35">
        <v>6.2</v>
      </c>
      <c r="N44" s="35">
        <v>6.1</v>
      </c>
      <c r="O44" s="35">
        <v>6.2</v>
      </c>
      <c r="P44" s="35">
        <v>0.5</v>
      </c>
      <c r="Q44" s="61">
        <v>9.315</v>
      </c>
      <c r="R44" s="63">
        <f aca="true" t="shared" si="29" ref="R44:R53">IF(B44="","",P44+AE44)</f>
        <v>28.115000000000002</v>
      </c>
      <c r="S44" s="63">
        <f aca="true" t="shared" si="30" ref="S44:S53">IF(B44="","",ROUND(H44+P44+AE44,1))</f>
        <v>83.8</v>
      </c>
      <c r="T44" s="4">
        <f aca="true" t="shared" si="31" ref="T44:T53">IF(B44="","",RANK(AR44,AR$44:AR$53,0))</f>
        <v>7</v>
      </c>
      <c r="U44" s="46">
        <f>R44-P44</f>
        <v>27.615000000000002</v>
      </c>
      <c r="W44" s="8">
        <f aca="true" t="shared" si="32" ref="W44:W53">RANK(S44,S$44:S$53,0)</f>
        <v>7</v>
      </c>
      <c r="Y44" s="15">
        <f aca="true" t="shared" si="33" ref="Y44:Y53">IF(K44="",0,LARGE($K44:$O44,1))</f>
        <v>6.2</v>
      </c>
      <c r="Z44" s="15">
        <f aca="true" t="shared" si="34" ref="Z44:Z53">IF(L44="",0,LARGE($K44:$O44,2))</f>
        <v>6.2</v>
      </c>
      <c r="AA44" s="15">
        <f aca="true" t="shared" si="35" ref="AA44:AA53">IF(M44="",0,LARGE($K44:$O44,3))</f>
        <v>6.1</v>
      </c>
      <c r="AB44" s="15">
        <f aca="true" t="shared" si="36" ref="AB44:AB53">IF(N44="",0,LARGE($K44:$O44,4))</f>
        <v>6</v>
      </c>
      <c r="AC44" s="15">
        <f aca="true" t="shared" si="37" ref="AC44:AC53">IF(O44="",0,LARGE($K44:$O44,5))</f>
        <v>5.5</v>
      </c>
      <c r="AD44" s="15">
        <f>Q44</f>
        <v>9.315</v>
      </c>
      <c r="AE44" s="16">
        <f>SUM(Z44:AB44)+AD44</f>
        <v>27.615000000000002</v>
      </c>
      <c r="AO44" s="8">
        <f aca="true" t="shared" si="38" ref="AO44:AO53">IF(S44="",0,S44*1000000)</f>
        <v>83800000</v>
      </c>
      <c r="AP44" s="8">
        <f aca="true" t="shared" si="39" ref="AP44:AP53">IF(R44="",0,R44*1000)</f>
        <v>28115.000000000004</v>
      </c>
      <c r="AQ44" s="18">
        <f aca="true" t="shared" si="40" ref="AQ44:AQ53">SUM(K44:O44)/1000</f>
        <v>0.029999999999999995</v>
      </c>
      <c r="AR44" s="18">
        <f aca="true" t="shared" si="41" ref="AR44:AR53">ROUND(AO44+AP44-P44+AQ44,4)</f>
        <v>83828114.53</v>
      </c>
    </row>
    <row r="45" spans="1:44" ht="18" customHeight="1">
      <c r="A45" s="4">
        <v>2</v>
      </c>
      <c r="B45" s="45" t="str">
        <f t="shared" si="25"/>
        <v>今村末美 </v>
      </c>
      <c r="C45" s="44" t="str">
        <f t="shared" si="25"/>
        <v>熊本トランポリンクラブ</v>
      </c>
      <c r="D45" s="65">
        <f t="shared" si="26"/>
        <v>29.005</v>
      </c>
      <c r="E45" s="66"/>
      <c r="F45" s="65">
        <f t="shared" si="27"/>
        <v>30.044999999999998</v>
      </c>
      <c r="G45" s="66"/>
      <c r="H45" s="65">
        <f t="shared" si="28"/>
        <v>59.1</v>
      </c>
      <c r="I45" s="69"/>
      <c r="J45" s="66"/>
      <c r="K45" s="35">
        <v>6.5</v>
      </c>
      <c r="L45" s="35">
        <v>6.2</v>
      </c>
      <c r="M45" s="35">
        <v>6.9</v>
      </c>
      <c r="N45" s="35">
        <v>6.8</v>
      </c>
      <c r="O45" s="35">
        <v>6.5</v>
      </c>
      <c r="P45" s="35">
        <v>0.7</v>
      </c>
      <c r="Q45" s="61">
        <v>10.145</v>
      </c>
      <c r="R45" s="63">
        <f t="shared" si="29"/>
        <v>30.645</v>
      </c>
      <c r="S45" s="63">
        <f t="shared" si="30"/>
        <v>89.7</v>
      </c>
      <c r="T45" s="4">
        <f t="shared" si="31"/>
        <v>6</v>
      </c>
      <c r="U45" s="46">
        <f aca="true" t="shared" si="42" ref="U45:U53">R45-P45</f>
        <v>29.945</v>
      </c>
      <c r="W45" s="8">
        <f t="shared" si="32"/>
        <v>6</v>
      </c>
      <c r="Y45" s="15">
        <f t="shared" si="33"/>
        <v>6.9</v>
      </c>
      <c r="Z45" s="15">
        <f t="shared" si="34"/>
        <v>6.8</v>
      </c>
      <c r="AA45" s="15">
        <f t="shared" si="35"/>
        <v>6.5</v>
      </c>
      <c r="AB45" s="15">
        <f t="shared" si="36"/>
        <v>6.5</v>
      </c>
      <c r="AC45" s="15">
        <f t="shared" si="37"/>
        <v>6.2</v>
      </c>
      <c r="AD45" s="15">
        <f aca="true" t="shared" si="43" ref="AD45:AD53">Q45</f>
        <v>10.145</v>
      </c>
      <c r="AE45" s="16">
        <f aca="true" t="shared" si="44" ref="AE45:AE53">SUM(Z45:AB45)+AD45</f>
        <v>29.945</v>
      </c>
      <c r="AO45" s="8">
        <f t="shared" si="38"/>
        <v>89700000</v>
      </c>
      <c r="AP45" s="8">
        <f t="shared" si="39"/>
        <v>30645</v>
      </c>
      <c r="AQ45" s="18">
        <f t="shared" si="40"/>
        <v>0.032900000000000006</v>
      </c>
      <c r="AR45" s="18">
        <f t="shared" si="41"/>
        <v>89730644.3329</v>
      </c>
    </row>
    <row r="46" spans="1:44" ht="18" customHeight="1">
      <c r="A46" s="4">
        <v>3</v>
      </c>
      <c r="B46" s="45" t="str">
        <f t="shared" si="25"/>
        <v>竹嵜由美</v>
      </c>
      <c r="C46" s="44" t="str">
        <f t="shared" si="25"/>
        <v>熊本トランポリンクラブ</v>
      </c>
      <c r="D46" s="65">
        <f t="shared" si="26"/>
        <v>28.775</v>
      </c>
      <c r="E46" s="66"/>
      <c r="F46" s="65">
        <f t="shared" si="27"/>
        <v>30.87</v>
      </c>
      <c r="G46" s="66"/>
      <c r="H46" s="65">
        <f t="shared" si="28"/>
        <v>59.6</v>
      </c>
      <c r="I46" s="69"/>
      <c r="J46" s="66"/>
      <c r="K46" s="35">
        <v>6.5</v>
      </c>
      <c r="L46" s="35">
        <v>6.8</v>
      </c>
      <c r="M46" s="35">
        <v>6.6</v>
      </c>
      <c r="N46" s="35">
        <v>6.7</v>
      </c>
      <c r="O46" s="35">
        <v>6.6</v>
      </c>
      <c r="P46" s="35">
        <v>0.7</v>
      </c>
      <c r="Q46" s="61">
        <v>9.825</v>
      </c>
      <c r="R46" s="63">
        <f t="shared" si="29"/>
        <v>30.424999999999997</v>
      </c>
      <c r="S46" s="63">
        <f t="shared" si="30"/>
        <v>90</v>
      </c>
      <c r="T46" s="4">
        <f t="shared" si="31"/>
        <v>5</v>
      </c>
      <c r="U46" s="46">
        <f t="shared" si="42"/>
        <v>29.724999999999998</v>
      </c>
      <c r="W46" s="8">
        <f t="shared" si="32"/>
        <v>5</v>
      </c>
      <c r="Y46" s="15">
        <f t="shared" si="33"/>
        <v>6.8</v>
      </c>
      <c r="Z46" s="15">
        <f t="shared" si="34"/>
        <v>6.7</v>
      </c>
      <c r="AA46" s="15">
        <f t="shared" si="35"/>
        <v>6.6</v>
      </c>
      <c r="AB46" s="15">
        <f t="shared" si="36"/>
        <v>6.6</v>
      </c>
      <c r="AC46" s="15">
        <f t="shared" si="37"/>
        <v>6.5</v>
      </c>
      <c r="AD46" s="15">
        <f t="shared" si="43"/>
        <v>9.825</v>
      </c>
      <c r="AE46" s="16">
        <f t="shared" si="44"/>
        <v>29.724999999999998</v>
      </c>
      <c r="AO46" s="8">
        <f t="shared" si="38"/>
        <v>90000000</v>
      </c>
      <c r="AP46" s="8">
        <f t="shared" si="39"/>
        <v>30424.999999999996</v>
      </c>
      <c r="AQ46" s="18">
        <f t="shared" si="40"/>
        <v>0.03319999999999999</v>
      </c>
      <c r="AR46" s="18">
        <f t="shared" si="41"/>
        <v>90030424.3332</v>
      </c>
    </row>
    <row r="47" spans="1:44" ht="18" customHeight="1">
      <c r="A47" s="4">
        <v>4</v>
      </c>
      <c r="B47" s="45" t="str">
        <f t="shared" si="25"/>
        <v>上村ルミ</v>
      </c>
      <c r="C47" s="44" t="str">
        <f t="shared" si="25"/>
        <v>オワゾ</v>
      </c>
      <c r="D47" s="65">
        <f t="shared" si="26"/>
        <v>29.700000000000003</v>
      </c>
      <c r="E47" s="66"/>
      <c r="F47" s="65">
        <f t="shared" si="27"/>
        <v>30.615</v>
      </c>
      <c r="G47" s="66"/>
      <c r="H47" s="65">
        <f t="shared" si="28"/>
        <v>60.3</v>
      </c>
      <c r="I47" s="69"/>
      <c r="J47" s="66"/>
      <c r="K47" s="35">
        <v>6.8</v>
      </c>
      <c r="L47" s="35">
        <v>6.9</v>
      </c>
      <c r="M47" s="35">
        <v>6.5</v>
      </c>
      <c r="N47" s="35">
        <v>7.1</v>
      </c>
      <c r="O47" s="35">
        <v>7</v>
      </c>
      <c r="P47" s="35">
        <v>0.7</v>
      </c>
      <c r="Q47" s="61">
        <v>10.685</v>
      </c>
      <c r="R47" s="63">
        <f t="shared" si="29"/>
        <v>32.085</v>
      </c>
      <c r="S47" s="63">
        <f t="shared" si="30"/>
        <v>92.4</v>
      </c>
      <c r="T47" s="4">
        <f t="shared" si="31"/>
        <v>4</v>
      </c>
      <c r="U47" s="46">
        <f t="shared" si="42"/>
        <v>31.385</v>
      </c>
      <c r="W47" s="8">
        <f t="shared" si="32"/>
        <v>4</v>
      </c>
      <c r="Y47" s="15">
        <f t="shared" si="33"/>
        <v>7.1</v>
      </c>
      <c r="Z47" s="15">
        <f t="shared" si="34"/>
        <v>7</v>
      </c>
      <c r="AA47" s="15">
        <f t="shared" si="35"/>
        <v>6.9</v>
      </c>
      <c r="AB47" s="15">
        <f t="shared" si="36"/>
        <v>6.8</v>
      </c>
      <c r="AC47" s="15">
        <f t="shared" si="37"/>
        <v>6.5</v>
      </c>
      <c r="AD47" s="15">
        <f t="shared" si="43"/>
        <v>10.685</v>
      </c>
      <c r="AE47" s="16">
        <f t="shared" si="44"/>
        <v>31.384999999999998</v>
      </c>
      <c r="AO47" s="8">
        <f t="shared" si="38"/>
        <v>92400000</v>
      </c>
      <c r="AP47" s="8">
        <f t="shared" si="39"/>
        <v>32085</v>
      </c>
      <c r="AQ47" s="18">
        <f t="shared" si="40"/>
        <v>0.0343</v>
      </c>
      <c r="AR47" s="18">
        <f t="shared" si="41"/>
        <v>92432084.3343</v>
      </c>
    </row>
    <row r="48" spans="1:44" ht="18" customHeight="1">
      <c r="A48" s="4">
        <v>5</v>
      </c>
      <c r="B48" s="45" t="str">
        <f t="shared" si="25"/>
        <v>井島峰子　</v>
      </c>
      <c r="C48" s="44" t="str">
        <f t="shared" si="25"/>
        <v>オワゾ</v>
      </c>
      <c r="D48" s="65">
        <f t="shared" si="26"/>
        <v>30.785</v>
      </c>
      <c r="E48" s="66"/>
      <c r="F48" s="65">
        <f t="shared" si="27"/>
        <v>32.655</v>
      </c>
      <c r="G48" s="66"/>
      <c r="H48" s="65">
        <f t="shared" si="28"/>
        <v>63.4</v>
      </c>
      <c r="I48" s="69"/>
      <c r="J48" s="66"/>
      <c r="K48" s="35">
        <v>7.1</v>
      </c>
      <c r="L48" s="35">
        <v>7.3</v>
      </c>
      <c r="M48" s="35">
        <v>7</v>
      </c>
      <c r="N48" s="35">
        <v>7.6</v>
      </c>
      <c r="O48" s="35">
        <v>7.4</v>
      </c>
      <c r="P48" s="35">
        <v>0.7</v>
      </c>
      <c r="Q48" s="61">
        <v>10.855</v>
      </c>
      <c r="R48" s="63">
        <f t="shared" si="29"/>
        <v>33.355000000000004</v>
      </c>
      <c r="S48" s="63">
        <f t="shared" si="30"/>
        <v>96.8</v>
      </c>
      <c r="T48" s="4">
        <f t="shared" si="31"/>
        <v>3</v>
      </c>
      <c r="U48" s="46">
        <f t="shared" si="42"/>
        <v>32.655</v>
      </c>
      <c r="W48" s="8">
        <f t="shared" si="32"/>
        <v>3</v>
      </c>
      <c r="Y48" s="15">
        <f t="shared" si="33"/>
        <v>7.6</v>
      </c>
      <c r="Z48" s="15">
        <f t="shared" si="34"/>
        <v>7.4</v>
      </c>
      <c r="AA48" s="15">
        <f t="shared" si="35"/>
        <v>7.3</v>
      </c>
      <c r="AB48" s="15">
        <f t="shared" si="36"/>
        <v>7.1</v>
      </c>
      <c r="AC48" s="15">
        <f t="shared" si="37"/>
        <v>7</v>
      </c>
      <c r="AD48" s="15">
        <f t="shared" si="43"/>
        <v>10.855</v>
      </c>
      <c r="AE48" s="16">
        <f t="shared" si="44"/>
        <v>32.655</v>
      </c>
      <c r="AO48" s="8">
        <f t="shared" si="38"/>
        <v>96800000</v>
      </c>
      <c r="AP48" s="8">
        <f t="shared" si="39"/>
        <v>33355.00000000001</v>
      </c>
      <c r="AQ48" s="18">
        <f t="shared" si="40"/>
        <v>0.0364</v>
      </c>
      <c r="AR48" s="18">
        <f t="shared" si="41"/>
        <v>96833354.3364</v>
      </c>
    </row>
    <row r="49" spans="1:44" ht="18" customHeight="1">
      <c r="A49" s="4">
        <v>6</v>
      </c>
      <c r="B49" s="45" t="str">
        <f t="shared" si="25"/>
        <v>福岡真紀子</v>
      </c>
      <c r="C49" s="44" t="str">
        <f t="shared" si="25"/>
        <v>オワゾ</v>
      </c>
      <c r="D49" s="65">
        <f t="shared" si="26"/>
        <v>30.994999999999997</v>
      </c>
      <c r="E49" s="66"/>
      <c r="F49" s="65">
        <f t="shared" si="27"/>
        <v>32.505</v>
      </c>
      <c r="G49" s="66"/>
      <c r="H49" s="65">
        <f t="shared" si="28"/>
        <v>63.5</v>
      </c>
      <c r="I49" s="69"/>
      <c r="J49" s="66"/>
      <c r="K49" s="35">
        <v>7</v>
      </c>
      <c r="L49" s="35">
        <v>7.1</v>
      </c>
      <c r="M49" s="35">
        <v>6.8</v>
      </c>
      <c r="N49" s="35">
        <v>7</v>
      </c>
      <c r="O49" s="35">
        <v>6.9</v>
      </c>
      <c r="P49" s="35">
        <v>0.7</v>
      </c>
      <c r="Q49" s="61">
        <v>11.835</v>
      </c>
      <c r="R49" s="63">
        <f t="shared" si="29"/>
        <v>33.435</v>
      </c>
      <c r="S49" s="63">
        <f t="shared" si="30"/>
        <v>96.9</v>
      </c>
      <c r="T49" s="4">
        <f t="shared" si="31"/>
        <v>2</v>
      </c>
      <c r="U49" s="46">
        <f t="shared" si="42"/>
        <v>32.735</v>
      </c>
      <c r="W49" s="8">
        <f t="shared" si="32"/>
        <v>2</v>
      </c>
      <c r="Y49" s="15">
        <f t="shared" si="33"/>
        <v>7.1</v>
      </c>
      <c r="Z49" s="15">
        <f t="shared" si="34"/>
        <v>7</v>
      </c>
      <c r="AA49" s="15">
        <f t="shared" si="35"/>
        <v>7</v>
      </c>
      <c r="AB49" s="15">
        <f t="shared" si="36"/>
        <v>6.9</v>
      </c>
      <c r="AC49" s="15">
        <f t="shared" si="37"/>
        <v>6.8</v>
      </c>
      <c r="AD49" s="15">
        <f t="shared" si="43"/>
        <v>11.835</v>
      </c>
      <c r="AE49" s="16">
        <f t="shared" si="44"/>
        <v>32.735</v>
      </c>
      <c r="AO49" s="8">
        <f t="shared" si="38"/>
        <v>96900000</v>
      </c>
      <c r="AP49" s="8">
        <f t="shared" si="39"/>
        <v>33435</v>
      </c>
      <c r="AQ49" s="18">
        <f t="shared" si="40"/>
        <v>0.0348</v>
      </c>
      <c r="AR49" s="18">
        <f t="shared" si="41"/>
        <v>96933434.3348</v>
      </c>
    </row>
    <row r="50" spans="1:44" ht="18" customHeight="1">
      <c r="A50" s="4">
        <v>7</v>
      </c>
      <c r="B50" s="45" t="str">
        <f t="shared" si="25"/>
        <v>松本美華　</v>
      </c>
      <c r="C50" s="44" t="str">
        <f t="shared" si="25"/>
        <v>オワゾ</v>
      </c>
      <c r="D50" s="65">
        <f t="shared" si="26"/>
        <v>33.695</v>
      </c>
      <c r="E50" s="66"/>
      <c r="F50" s="65">
        <f t="shared" si="27"/>
        <v>34.33500000000001</v>
      </c>
      <c r="G50" s="66"/>
      <c r="H50" s="65">
        <f t="shared" si="28"/>
        <v>68</v>
      </c>
      <c r="I50" s="69"/>
      <c r="J50" s="66"/>
      <c r="K50" s="35">
        <v>7.3</v>
      </c>
      <c r="L50" s="35">
        <v>7.4</v>
      </c>
      <c r="M50" s="35">
        <v>7.3</v>
      </c>
      <c r="N50" s="35">
        <v>7.8</v>
      </c>
      <c r="O50" s="35">
        <v>7.6</v>
      </c>
      <c r="P50" s="35">
        <v>0.7</v>
      </c>
      <c r="Q50" s="61">
        <v>11.46</v>
      </c>
      <c r="R50" s="63">
        <f t="shared" si="29"/>
        <v>34.46000000000001</v>
      </c>
      <c r="S50" s="63">
        <f t="shared" si="30"/>
        <v>102.5</v>
      </c>
      <c r="T50" s="4">
        <f t="shared" si="31"/>
        <v>1</v>
      </c>
      <c r="U50" s="46">
        <f>R50-P50</f>
        <v>33.760000000000005</v>
      </c>
      <c r="W50" s="8">
        <f t="shared" si="32"/>
        <v>1</v>
      </c>
      <c r="Y50" s="15">
        <f t="shared" si="33"/>
        <v>7.8</v>
      </c>
      <c r="Z50" s="15">
        <f t="shared" si="34"/>
        <v>7.6</v>
      </c>
      <c r="AA50" s="15">
        <f t="shared" si="35"/>
        <v>7.4</v>
      </c>
      <c r="AB50" s="15">
        <f t="shared" si="36"/>
        <v>7.3</v>
      </c>
      <c r="AC50" s="15">
        <f t="shared" si="37"/>
        <v>7.3</v>
      </c>
      <c r="AD50" s="15">
        <f t="shared" si="43"/>
        <v>11.46</v>
      </c>
      <c r="AE50" s="16">
        <f t="shared" si="44"/>
        <v>33.760000000000005</v>
      </c>
      <c r="AO50" s="8">
        <f t="shared" si="38"/>
        <v>102500000</v>
      </c>
      <c r="AP50" s="8">
        <f t="shared" si="39"/>
        <v>34460.00000000001</v>
      </c>
      <c r="AQ50" s="18">
        <f t="shared" si="40"/>
        <v>0.037399999999999996</v>
      </c>
      <c r="AR50" s="18">
        <f t="shared" si="41"/>
        <v>102534459.3374</v>
      </c>
    </row>
    <row r="51" spans="1:44" ht="18" customHeight="1">
      <c r="A51" s="4">
        <v>8</v>
      </c>
      <c r="B51" s="45">
        <f t="shared" si="25"/>
      </c>
      <c r="C51" s="44">
        <f t="shared" si="25"/>
      </c>
      <c r="D51" s="65">
        <f t="shared" si="26"/>
      </c>
      <c r="E51" s="66"/>
      <c r="F51" s="65">
        <f t="shared" si="27"/>
      </c>
      <c r="G51" s="66"/>
      <c r="H51" s="65">
        <f t="shared" si="28"/>
      </c>
      <c r="I51" s="69"/>
      <c r="J51" s="66"/>
      <c r="K51" s="35"/>
      <c r="L51" s="35"/>
      <c r="M51" s="35"/>
      <c r="N51" s="35"/>
      <c r="O51" s="35"/>
      <c r="P51" s="35"/>
      <c r="Q51" s="61"/>
      <c r="R51" s="63">
        <f t="shared" si="29"/>
      </c>
      <c r="S51" s="63">
        <f t="shared" si="30"/>
      </c>
      <c r="T51" s="4">
        <f t="shared" si="31"/>
      </c>
      <c r="U51" s="46" t="e">
        <f t="shared" si="42"/>
        <v>#VALUE!</v>
      </c>
      <c r="W51" s="8" t="e">
        <f t="shared" si="32"/>
        <v>#VALUE!</v>
      </c>
      <c r="Y51" s="15">
        <f t="shared" si="33"/>
        <v>0</v>
      </c>
      <c r="Z51" s="15">
        <f t="shared" si="34"/>
        <v>0</v>
      </c>
      <c r="AA51" s="15">
        <f t="shared" si="35"/>
        <v>0</v>
      </c>
      <c r="AB51" s="15">
        <f t="shared" si="36"/>
        <v>0</v>
      </c>
      <c r="AC51" s="15">
        <f t="shared" si="37"/>
        <v>0</v>
      </c>
      <c r="AD51" s="15">
        <f t="shared" si="43"/>
        <v>0</v>
      </c>
      <c r="AE51" s="16">
        <f t="shared" si="44"/>
        <v>0</v>
      </c>
      <c r="AO51" s="8">
        <f t="shared" si="38"/>
        <v>0</v>
      </c>
      <c r="AP51" s="8">
        <f t="shared" si="39"/>
        <v>0</v>
      </c>
      <c r="AQ51" s="18">
        <f t="shared" si="40"/>
        <v>0</v>
      </c>
      <c r="AR51" s="18">
        <f t="shared" si="41"/>
        <v>0</v>
      </c>
    </row>
    <row r="52" spans="1:44" ht="18" customHeight="1">
      <c r="A52" s="4">
        <v>9</v>
      </c>
      <c r="B52" s="45">
        <f t="shared" si="25"/>
      </c>
      <c r="C52" s="44">
        <f t="shared" si="25"/>
      </c>
      <c r="D52" s="65">
        <f t="shared" si="26"/>
      </c>
      <c r="E52" s="66"/>
      <c r="F52" s="65">
        <f t="shared" si="27"/>
      </c>
      <c r="G52" s="66"/>
      <c r="H52" s="65">
        <f t="shared" si="28"/>
      </c>
      <c r="I52" s="69"/>
      <c r="J52" s="66"/>
      <c r="K52" s="35"/>
      <c r="L52" s="35"/>
      <c r="M52" s="35"/>
      <c r="N52" s="35"/>
      <c r="O52" s="35"/>
      <c r="P52" s="35"/>
      <c r="Q52" s="61"/>
      <c r="R52" s="63">
        <f t="shared" si="29"/>
      </c>
      <c r="S52" s="63">
        <f t="shared" si="30"/>
      </c>
      <c r="T52" s="4">
        <f t="shared" si="31"/>
      </c>
      <c r="U52" s="36" t="e">
        <f t="shared" si="42"/>
        <v>#VALUE!</v>
      </c>
      <c r="W52" s="8" t="e">
        <f t="shared" si="32"/>
        <v>#VALUE!</v>
      </c>
      <c r="Y52" s="15">
        <f t="shared" si="33"/>
        <v>0</v>
      </c>
      <c r="Z52" s="15">
        <f t="shared" si="34"/>
        <v>0</v>
      </c>
      <c r="AA52" s="15">
        <f t="shared" si="35"/>
        <v>0</v>
      </c>
      <c r="AB52" s="15">
        <f t="shared" si="36"/>
        <v>0</v>
      </c>
      <c r="AC52" s="15">
        <f t="shared" si="37"/>
        <v>0</v>
      </c>
      <c r="AD52" s="15">
        <f t="shared" si="43"/>
        <v>0</v>
      </c>
      <c r="AE52" s="16">
        <f t="shared" si="44"/>
        <v>0</v>
      </c>
      <c r="AO52" s="8">
        <f t="shared" si="38"/>
        <v>0</v>
      </c>
      <c r="AP52" s="8">
        <f t="shared" si="39"/>
        <v>0</v>
      </c>
      <c r="AQ52" s="18">
        <f t="shared" si="40"/>
        <v>0</v>
      </c>
      <c r="AR52" s="18">
        <f t="shared" si="41"/>
        <v>0</v>
      </c>
    </row>
    <row r="53" spans="1:44" ht="18" customHeight="1">
      <c r="A53" s="4">
        <v>10</v>
      </c>
      <c r="B53" s="45">
        <f t="shared" si="25"/>
      </c>
      <c r="C53" s="44">
        <f t="shared" si="25"/>
      </c>
      <c r="D53" s="65">
        <f t="shared" si="26"/>
      </c>
      <c r="E53" s="66"/>
      <c r="F53" s="65">
        <f t="shared" si="27"/>
      </c>
      <c r="G53" s="66"/>
      <c r="H53" s="65">
        <f t="shared" si="28"/>
      </c>
      <c r="I53" s="69"/>
      <c r="J53" s="66"/>
      <c r="K53" s="35"/>
      <c r="L53" s="35"/>
      <c r="M53" s="35"/>
      <c r="N53" s="35"/>
      <c r="O53" s="35"/>
      <c r="P53" s="35"/>
      <c r="Q53" s="61"/>
      <c r="R53" s="63">
        <f t="shared" si="29"/>
      </c>
      <c r="S53" s="63">
        <f t="shared" si="30"/>
      </c>
      <c r="T53" s="4">
        <f t="shared" si="31"/>
      </c>
      <c r="U53" s="36" t="e">
        <f t="shared" si="42"/>
        <v>#VALUE!</v>
      </c>
      <c r="W53" s="8" t="e">
        <f t="shared" si="32"/>
        <v>#VALUE!</v>
      </c>
      <c r="Y53" s="15">
        <f t="shared" si="33"/>
        <v>0</v>
      </c>
      <c r="Z53" s="15">
        <f t="shared" si="34"/>
        <v>0</v>
      </c>
      <c r="AA53" s="15">
        <f t="shared" si="35"/>
        <v>0</v>
      </c>
      <c r="AB53" s="15">
        <f t="shared" si="36"/>
        <v>0</v>
      </c>
      <c r="AC53" s="15">
        <f t="shared" si="37"/>
        <v>0</v>
      </c>
      <c r="AD53" s="15">
        <f t="shared" si="43"/>
        <v>0</v>
      </c>
      <c r="AE53" s="16">
        <f t="shared" si="44"/>
        <v>0</v>
      </c>
      <c r="AO53" s="8">
        <f t="shared" si="38"/>
        <v>0</v>
      </c>
      <c r="AP53" s="8">
        <f t="shared" si="39"/>
        <v>0</v>
      </c>
      <c r="AQ53" s="18">
        <f t="shared" si="40"/>
        <v>0</v>
      </c>
      <c r="AR53" s="18">
        <f t="shared" si="41"/>
        <v>0</v>
      </c>
    </row>
  </sheetData>
  <sheetProtection formatCells="0" formatColumns="0" formatRows="0" selectLockedCells="1"/>
  <mergeCells count="51">
    <mergeCell ref="A4:A5"/>
    <mergeCell ref="AG4:AK4"/>
    <mergeCell ref="S4:S5"/>
    <mergeCell ref="T4:T5"/>
    <mergeCell ref="C4:C5"/>
    <mergeCell ref="Y4:AC4"/>
    <mergeCell ref="K4:R4"/>
    <mergeCell ref="D4:J4"/>
    <mergeCell ref="B4:B5"/>
    <mergeCell ref="H44:J44"/>
    <mergeCell ref="A42:A43"/>
    <mergeCell ref="B42:B43"/>
    <mergeCell ref="C42:C43"/>
    <mergeCell ref="H46:J46"/>
    <mergeCell ref="D44:E44"/>
    <mergeCell ref="F44:G44"/>
    <mergeCell ref="T42:T43"/>
    <mergeCell ref="D42:J42"/>
    <mergeCell ref="D43:E43"/>
    <mergeCell ref="F43:G43"/>
    <mergeCell ref="H43:J43"/>
    <mergeCell ref="K42:R42"/>
    <mergeCell ref="S42:S43"/>
    <mergeCell ref="F47:G47"/>
    <mergeCell ref="H47:J47"/>
    <mergeCell ref="D48:E48"/>
    <mergeCell ref="F48:G48"/>
    <mergeCell ref="H48:J48"/>
    <mergeCell ref="D45:E45"/>
    <mergeCell ref="F45:G45"/>
    <mergeCell ref="H45:J45"/>
    <mergeCell ref="D46:E46"/>
    <mergeCell ref="F46:G46"/>
    <mergeCell ref="H49:J49"/>
    <mergeCell ref="D50:E50"/>
    <mergeCell ref="F50:G50"/>
    <mergeCell ref="H50:J50"/>
    <mergeCell ref="F52:G52"/>
    <mergeCell ref="H52:J52"/>
    <mergeCell ref="D49:E49"/>
    <mergeCell ref="F49:G49"/>
    <mergeCell ref="D47:E47"/>
    <mergeCell ref="A41:T41"/>
    <mergeCell ref="A3:T3"/>
    <mergeCell ref="D53:E53"/>
    <mergeCell ref="F53:G53"/>
    <mergeCell ref="H53:J53"/>
    <mergeCell ref="D51:E51"/>
    <mergeCell ref="F51:G51"/>
    <mergeCell ref="H51:J51"/>
    <mergeCell ref="D52:E52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0" r:id="rId1"/>
  <rowBreaks count="1" manualBreakCount="1">
    <brk id="3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53"/>
  <sheetViews>
    <sheetView zoomScalePageLayoutView="0" workbookViewId="0" topLeftCell="A1">
      <selection activeCell="A41" sqref="A41:T41"/>
    </sheetView>
  </sheetViews>
  <sheetFormatPr defaultColWidth="9.00390625" defaultRowHeight="18" customHeight="1"/>
  <cols>
    <col min="1" max="1" width="6.875" style="5" customWidth="1"/>
    <col min="2" max="2" width="16.875" style="23" customWidth="1"/>
    <col min="3" max="3" width="22.375" style="23" customWidth="1"/>
    <col min="4" max="8" width="5.625" style="5" customWidth="1"/>
    <col min="9" max="9" width="7.00390625" style="59" customWidth="1"/>
    <col min="10" max="10" width="8.125" style="5" customWidth="1"/>
    <col min="11" max="15" width="5.625" style="5" customWidth="1"/>
    <col min="16" max="16" width="6.00390625" style="5" bestFit="1" customWidth="1"/>
    <col min="17" max="17" width="7.00390625" style="59" customWidth="1"/>
    <col min="18" max="19" width="8.125" style="59" customWidth="1"/>
    <col min="20" max="20" width="8.125" style="5" customWidth="1"/>
    <col min="21" max="21" width="9.50390625" style="1" customWidth="1"/>
    <col min="22" max="22" width="1.875" style="5" customWidth="1"/>
    <col min="23" max="23" width="11.125" style="5" bestFit="1" customWidth="1"/>
    <col min="24" max="24" width="3.50390625" style="5" customWidth="1"/>
    <col min="25" max="25" width="5.00390625" style="5" bestFit="1" customWidth="1"/>
    <col min="26" max="28" width="4.875" style="5" bestFit="1" customWidth="1"/>
    <col min="29" max="30" width="4.875" style="5" customWidth="1"/>
    <col min="31" max="31" width="6.375" style="5" bestFit="1" customWidth="1"/>
    <col min="32" max="32" width="5.75390625" style="5" customWidth="1"/>
    <col min="33" max="33" width="5.00390625" style="5" bestFit="1" customWidth="1"/>
    <col min="34" max="37" width="4.875" style="5" bestFit="1" customWidth="1"/>
    <col min="38" max="38" width="4.875" style="5" customWidth="1"/>
    <col min="39" max="39" width="6.375" style="5" bestFit="1" customWidth="1"/>
    <col min="40" max="40" width="6.375" style="5" customWidth="1"/>
    <col min="41" max="41" width="15.375" style="5" bestFit="1" customWidth="1"/>
    <col min="42" max="42" width="15.375" style="5" customWidth="1"/>
    <col min="43" max="43" width="19.625" style="5" bestFit="1" customWidth="1"/>
    <col min="44" max="44" width="17.25390625" style="5" bestFit="1" customWidth="1"/>
    <col min="45" max="45" width="11.625" style="5" bestFit="1" customWidth="1"/>
    <col min="46" max="46" width="9.00390625" style="5" customWidth="1"/>
    <col min="47" max="47" width="11.625" style="5" bestFit="1" customWidth="1"/>
    <col min="48" max="16384" width="9.00390625" style="5" customWidth="1"/>
  </cols>
  <sheetData>
    <row r="1" spans="1:21" s="25" customFormat="1" ht="18" customHeight="1">
      <c r="A1" s="28" t="s">
        <v>40</v>
      </c>
      <c r="B1" s="24"/>
      <c r="C1" s="24"/>
      <c r="D1" s="47"/>
      <c r="I1" s="57"/>
      <c r="Q1" s="57"/>
      <c r="R1" s="57"/>
      <c r="S1" s="57"/>
      <c r="U1" s="26"/>
    </row>
    <row r="2" spans="1:23" s="25" customFormat="1" ht="18" customHeight="1">
      <c r="A2" s="28" t="s">
        <v>41</v>
      </c>
      <c r="B2" s="24"/>
      <c r="I2" s="57"/>
      <c r="Q2" s="57"/>
      <c r="R2" s="57"/>
      <c r="S2" s="57"/>
      <c r="U2" s="26"/>
      <c r="W2" s="25" t="s">
        <v>12</v>
      </c>
    </row>
    <row r="3" spans="1:20" ht="18" customHeight="1">
      <c r="A3" s="67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46" ht="18" customHeight="1">
      <c r="A4" s="70" t="s">
        <v>0</v>
      </c>
      <c r="B4" s="70" t="s">
        <v>11</v>
      </c>
      <c r="C4" s="70" t="s">
        <v>1</v>
      </c>
      <c r="D4" s="81" t="s">
        <v>13</v>
      </c>
      <c r="E4" s="82"/>
      <c r="F4" s="82"/>
      <c r="G4" s="82"/>
      <c r="H4" s="82"/>
      <c r="I4" s="82"/>
      <c r="J4" s="83"/>
      <c r="K4" s="81" t="s">
        <v>14</v>
      </c>
      <c r="L4" s="82"/>
      <c r="M4" s="82"/>
      <c r="N4" s="82"/>
      <c r="O4" s="82"/>
      <c r="P4" s="82"/>
      <c r="Q4" s="82"/>
      <c r="R4" s="83"/>
      <c r="S4" s="79" t="s">
        <v>29</v>
      </c>
      <c r="T4" s="70" t="s">
        <v>27</v>
      </c>
      <c r="U4" s="2"/>
      <c r="V4" s="8"/>
      <c r="W4" s="8"/>
      <c r="X4" s="8"/>
      <c r="Y4" s="78"/>
      <c r="Z4" s="78"/>
      <c r="AA4" s="78"/>
      <c r="AB4" s="78"/>
      <c r="AC4" s="78"/>
      <c r="AD4" s="37"/>
      <c r="AE4" s="8"/>
      <c r="AF4" s="8"/>
      <c r="AG4" s="78"/>
      <c r="AH4" s="78"/>
      <c r="AI4" s="78"/>
      <c r="AJ4" s="78"/>
      <c r="AK4" s="78"/>
      <c r="AL4" s="37"/>
      <c r="AM4" s="8"/>
      <c r="AN4" s="8"/>
      <c r="AO4" s="8"/>
      <c r="AP4" s="8"/>
      <c r="AQ4" s="8"/>
      <c r="AR4" s="8"/>
      <c r="AS4" s="8"/>
      <c r="AT4" s="8"/>
    </row>
    <row r="5" spans="1:46" s="10" customFormat="1" ht="18" customHeight="1">
      <c r="A5" s="70"/>
      <c r="B5" s="70"/>
      <c r="C5" s="70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58" t="s">
        <v>38</v>
      </c>
      <c r="J5" s="7" t="s">
        <v>8</v>
      </c>
      <c r="K5" s="7" t="s">
        <v>2</v>
      </c>
      <c r="L5" s="7" t="s">
        <v>3</v>
      </c>
      <c r="M5" s="7" t="s">
        <v>4</v>
      </c>
      <c r="N5" s="7" t="s">
        <v>5</v>
      </c>
      <c r="O5" s="7" t="s">
        <v>6</v>
      </c>
      <c r="P5" s="7" t="s">
        <v>7</v>
      </c>
      <c r="Q5" s="58" t="s">
        <v>38</v>
      </c>
      <c r="R5" s="62" t="s">
        <v>8</v>
      </c>
      <c r="S5" s="80"/>
      <c r="T5" s="70"/>
      <c r="U5" s="3"/>
      <c r="V5" s="9"/>
      <c r="W5" s="9" t="s">
        <v>9</v>
      </c>
      <c r="X5" s="9"/>
      <c r="Y5" s="9" t="s">
        <v>15</v>
      </c>
      <c r="Z5" s="9" t="s">
        <v>16</v>
      </c>
      <c r="AA5" s="9" t="s">
        <v>17</v>
      </c>
      <c r="AB5" s="9" t="s">
        <v>18</v>
      </c>
      <c r="AC5" s="9" t="s">
        <v>19</v>
      </c>
      <c r="AD5" s="9"/>
      <c r="AE5" s="9" t="s">
        <v>20</v>
      </c>
      <c r="AF5" s="9"/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/>
      <c r="AM5" s="9" t="s">
        <v>26</v>
      </c>
      <c r="AN5" s="9"/>
      <c r="AO5" s="9" t="s">
        <v>30</v>
      </c>
      <c r="AP5" s="9" t="s">
        <v>31</v>
      </c>
      <c r="AQ5" s="9" t="s">
        <v>28</v>
      </c>
      <c r="AR5" s="9" t="s">
        <v>10</v>
      </c>
      <c r="AS5" s="9"/>
      <c r="AT5" s="9"/>
    </row>
    <row r="6" spans="1:46" ht="18" customHeight="1">
      <c r="A6" s="4">
        <v>1</v>
      </c>
      <c r="B6" s="42" t="s">
        <v>53</v>
      </c>
      <c r="C6" s="43" t="s">
        <v>63</v>
      </c>
      <c r="D6" s="32">
        <v>8.4</v>
      </c>
      <c r="E6" s="32">
        <v>8.6</v>
      </c>
      <c r="F6" s="32">
        <v>8.2</v>
      </c>
      <c r="G6" s="32">
        <v>7.9</v>
      </c>
      <c r="H6" s="32">
        <v>8.5</v>
      </c>
      <c r="I6" s="50">
        <v>12.535</v>
      </c>
      <c r="J6" s="33">
        <f aca="true" t="shared" si="0" ref="J6:J35">IF(B6="","",AE6)</f>
        <v>37.635</v>
      </c>
      <c r="K6" s="34">
        <v>6.5</v>
      </c>
      <c r="L6" s="34">
        <v>6.5</v>
      </c>
      <c r="M6" s="34">
        <v>6.6</v>
      </c>
      <c r="N6" s="34">
        <v>6.3</v>
      </c>
      <c r="O6" s="34">
        <v>6.8</v>
      </c>
      <c r="P6" s="34">
        <v>4.3</v>
      </c>
      <c r="Q6" s="52">
        <v>11.83</v>
      </c>
      <c r="R6" s="63">
        <f aca="true" t="shared" si="1" ref="R6:R35">IF(B6="","",P6+AM6)</f>
        <v>35.73</v>
      </c>
      <c r="S6" s="63">
        <f aca="true" t="shared" si="2" ref="S6:S35">IF(B6="","",ROUND(AE6+P6+AM6,1))</f>
        <v>73.4</v>
      </c>
      <c r="T6" s="4">
        <f aca="true" t="shared" si="3" ref="T6:T35">IF(B6="","",RANK(AR6,AR$6:AR$35,0))</f>
        <v>2</v>
      </c>
      <c r="U6" s="2" t="str">
        <f aca="true" t="shared" si="4" ref="U6:U35">IF(T6&lt;=10,"決勝進出","")</f>
        <v>決勝進出</v>
      </c>
      <c r="V6" s="8"/>
      <c r="W6" s="8">
        <f aca="true" t="shared" si="5" ref="W6:W35">RANK(S6,S$6:S$35,0)</f>
        <v>2</v>
      </c>
      <c r="X6" s="8"/>
      <c r="Y6" s="15">
        <f aca="true" t="shared" si="6" ref="Y6:Y35">IF(D6="",0,LARGE($D6:$H6,1))</f>
        <v>8.6</v>
      </c>
      <c r="Z6" s="15">
        <f aca="true" t="shared" si="7" ref="Z6:Z35">IF(E6="",0,LARGE($D6:$H6,2))</f>
        <v>8.5</v>
      </c>
      <c r="AA6" s="15">
        <f aca="true" t="shared" si="8" ref="AA6:AA35">IF(F6="",0,LARGE($D6:$H6,3))</f>
        <v>8.4</v>
      </c>
      <c r="AB6" s="15">
        <f aca="true" t="shared" si="9" ref="AB6:AB35">IF(G6="",0,LARGE($D6:$H6,4))</f>
        <v>8.2</v>
      </c>
      <c r="AC6" s="15">
        <f aca="true" t="shared" si="10" ref="AC6:AC35">IF(H6="",0,LARGE($D6:$H6,5))</f>
        <v>7.9</v>
      </c>
      <c r="AD6" s="15">
        <f>I6</f>
        <v>12.535</v>
      </c>
      <c r="AE6" s="16">
        <f>SUM(Z6:AB6)+AD6</f>
        <v>37.635</v>
      </c>
      <c r="AF6" s="16"/>
      <c r="AG6" s="15">
        <f aca="true" t="shared" si="11" ref="AG6:AG35">IF(K6="",0,LARGE($K6:$O6,1))</f>
        <v>6.8</v>
      </c>
      <c r="AH6" s="15">
        <f aca="true" t="shared" si="12" ref="AH6:AH35">IF(L6="",0,LARGE($K6:$O6,2))</f>
        <v>6.6</v>
      </c>
      <c r="AI6" s="15">
        <f aca="true" t="shared" si="13" ref="AI6:AI35">IF(M6="",0,LARGE($K6:$O6,3))</f>
        <v>6.5</v>
      </c>
      <c r="AJ6" s="15">
        <f aca="true" t="shared" si="14" ref="AJ6:AJ35">IF(N6="",0,LARGE($K6:$O6,4))</f>
        <v>6.5</v>
      </c>
      <c r="AK6" s="15">
        <f aca="true" t="shared" si="15" ref="AK6:AK35">IF(O6="",0,LARGE($K6:$O6,5))</f>
        <v>6.3</v>
      </c>
      <c r="AL6" s="15">
        <f>Q6</f>
        <v>11.83</v>
      </c>
      <c r="AM6" s="16">
        <f>SUM(AH6:AJ6)+AL6</f>
        <v>31.43</v>
      </c>
      <c r="AN6" s="17"/>
      <c r="AO6" s="8">
        <f aca="true" t="shared" si="16" ref="AO6:AO35">IF(S6="",0,S6*1000000)</f>
        <v>73400000</v>
      </c>
      <c r="AP6" s="8">
        <f aca="true" t="shared" si="17" ref="AP6:AP35">IF(R6="",0,R6*1000)</f>
        <v>35730</v>
      </c>
      <c r="AQ6" s="18">
        <f aca="true" t="shared" si="18" ref="AQ6:AQ35">SUM(K6:O6)/1000</f>
        <v>0.0327</v>
      </c>
      <c r="AR6" s="18">
        <f aca="true" t="shared" si="19" ref="AR6:AR35">ROUND(AO6+AP6-P6+AQ6,4)</f>
        <v>73435725.7327</v>
      </c>
      <c r="AS6" s="16"/>
      <c r="AT6" s="8"/>
    </row>
    <row r="7" spans="1:46" ht="18" customHeight="1">
      <c r="A7" s="4">
        <v>2</v>
      </c>
      <c r="B7" s="40" t="s">
        <v>64</v>
      </c>
      <c r="C7" s="41" t="s">
        <v>65</v>
      </c>
      <c r="D7" s="32">
        <v>6</v>
      </c>
      <c r="E7" s="32">
        <v>6.2</v>
      </c>
      <c r="F7" s="32">
        <v>6.5</v>
      </c>
      <c r="G7" s="32">
        <v>6.7</v>
      </c>
      <c r="H7" s="32">
        <v>6.3</v>
      </c>
      <c r="I7" s="50">
        <v>9.81</v>
      </c>
      <c r="J7" s="33">
        <f t="shared" si="0"/>
        <v>28.810000000000002</v>
      </c>
      <c r="K7" s="34">
        <v>1.6</v>
      </c>
      <c r="L7" s="34">
        <v>1.6</v>
      </c>
      <c r="M7" s="34">
        <v>1.8</v>
      </c>
      <c r="N7" s="34">
        <v>1.8</v>
      </c>
      <c r="O7" s="34">
        <v>1.6</v>
      </c>
      <c r="P7" s="34">
        <v>0.6</v>
      </c>
      <c r="Q7" s="52">
        <v>2.935</v>
      </c>
      <c r="R7" s="63">
        <f t="shared" si="1"/>
        <v>8.535</v>
      </c>
      <c r="S7" s="63">
        <f t="shared" si="2"/>
        <v>37.3</v>
      </c>
      <c r="T7" s="4">
        <f t="shared" si="3"/>
        <v>6</v>
      </c>
      <c r="U7" s="2" t="str">
        <f t="shared" si="4"/>
        <v>決勝進出</v>
      </c>
      <c r="V7" s="8"/>
      <c r="W7" s="8">
        <f t="shared" si="5"/>
        <v>6</v>
      </c>
      <c r="X7" s="8"/>
      <c r="Y7" s="15">
        <f t="shared" si="6"/>
        <v>6.7</v>
      </c>
      <c r="Z7" s="15">
        <f t="shared" si="7"/>
        <v>6.5</v>
      </c>
      <c r="AA7" s="15">
        <f t="shared" si="8"/>
        <v>6.3</v>
      </c>
      <c r="AB7" s="15">
        <f t="shared" si="9"/>
        <v>6.2</v>
      </c>
      <c r="AC7" s="15">
        <f t="shared" si="10"/>
        <v>6</v>
      </c>
      <c r="AD7" s="15">
        <f aca="true" t="shared" si="20" ref="AD7:AD15">I7</f>
        <v>9.81</v>
      </c>
      <c r="AE7" s="16">
        <f aca="true" t="shared" si="21" ref="AE7:AE15">SUM(Z7:AB7)+AD7</f>
        <v>28.810000000000002</v>
      </c>
      <c r="AF7" s="16"/>
      <c r="AG7" s="15">
        <f t="shared" si="11"/>
        <v>1.8</v>
      </c>
      <c r="AH7" s="15">
        <f t="shared" si="12"/>
        <v>1.8</v>
      </c>
      <c r="AI7" s="15">
        <f t="shared" si="13"/>
        <v>1.6</v>
      </c>
      <c r="AJ7" s="15">
        <f t="shared" si="14"/>
        <v>1.6</v>
      </c>
      <c r="AK7" s="15">
        <f t="shared" si="15"/>
        <v>1.6</v>
      </c>
      <c r="AL7" s="15">
        <f aca="true" t="shared" si="22" ref="AL7:AL37">Q7</f>
        <v>2.935</v>
      </c>
      <c r="AM7" s="16">
        <f aca="true" t="shared" si="23" ref="AM7:AM37">SUM(AH7:AJ7)+AL7</f>
        <v>7.9350000000000005</v>
      </c>
      <c r="AN7" s="17"/>
      <c r="AO7" s="8">
        <f t="shared" si="16"/>
        <v>37300000</v>
      </c>
      <c r="AP7" s="8">
        <f t="shared" si="17"/>
        <v>8535</v>
      </c>
      <c r="AQ7" s="18">
        <f t="shared" si="18"/>
        <v>0.008400000000000001</v>
      </c>
      <c r="AR7" s="18">
        <f t="shared" si="19"/>
        <v>37308534.4084</v>
      </c>
      <c r="AS7" s="16"/>
      <c r="AT7" s="8"/>
    </row>
    <row r="8" spans="1:46" ht="18" customHeight="1">
      <c r="A8" s="4">
        <v>3</v>
      </c>
      <c r="B8" s="42" t="s">
        <v>54</v>
      </c>
      <c r="C8" s="41" t="s">
        <v>66</v>
      </c>
      <c r="D8" s="32">
        <v>7.4</v>
      </c>
      <c r="E8" s="32">
        <v>8.1</v>
      </c>
      <c r="F8" s="32">
        <v>7.6</v>
      </c>
      <c r="G8" s="32">
        <v>8</v>
      </c>
      <c r="H8" s="32">
        <v>7.8</v>
      </c>
      <c r="I8" s="50">
        <v>14.02</v>
      </c>
      <c r="J8" s="33">
        <f t="shared" si="0"/>
        <v>37.42</v>
      </c>
      <c r="K8" s="34">
        <v>5.9</v>
      </c>
      <c r="L8" s="34">
        <v>6.5</v>
      </c>
      <c r="M8" s="34">
        <v>6.4</v>
      </c>
      <c r="N8" s="34">
        <v>6.3</v>
      </c>
      <c r="O8" s="34">
        <v>5.8</v>
      </c>
      <c r="P8" s="34">
        <v>4.9</v>
      </c>
      <c r="Q8" s="52">
        <v>12.575</v>
      </c>
      <c r="R8" s="63">
        <f t="shared" si="1"/>
        <v>36.075</v>
      </c>
      <c r="S8" s="63">
        <f t="shared" si="2"/>
        <v>73.5</v>
      </c>
      <c r="T8" s="4">
        <f t="shared" si="3"/>
        <v>1</v>
      </c>
      <c r="U8" s="2" t="str">
        <f t="shared" si="4"/>
        <v>決勝進出</v>
      </c>
      <c r="V8" s="8"/>
      <c r="W8" s="8">
        <f t="shared" si="5"/>
        <v>1</v>
      </c>
      <c r="X8" s="8"/>
      <c r="Y8" s="15">
        <f t="shared" si="6"/>
        <v>8.1</v>
      </c>
      <c r="Z8" s="15">
        <f t="shared" si="7"/>
        <v>8</v>
      </c>
      <c r="AA8" s="15">
        <f t="shared" si="8"/>
        <v>7.8</v>
      </c>
      <c r="AB8" s="15">
        <f t="shared" si="9"/>
        <v>7.6</v>
      </c>
      <c r="AC8" s="15">
        <f t="shared" si="10"/>
        <v>7.4</v>
      </c>
      <c r="AD8" s="15">
        <f t="shared" si="20"/>
        <v>14.02</v>
      </c>
      <c r="AE8" s="16">
        <f t="shared" si="21"/>
        <v>37.42</v>
      </c>
      <c r="AF8" s="16"/>
      <c r="AG8" s="15">
        <f t="shared" si="11"/>
        <v>6.5</v>
      </c>
      <c r="AH8" s="15">
        <f t="shared" si="12"/>
        <v>6.4</v>
      </c>
      <c r="AI8" s="15">
        <f t="shared" si="13"/>
        <v>6.3</v>
      </c>
      <c r="AJ8" s="15">
        <f t="shared" si="14"/>
        <v>5.9</v>
      </c>
      <c r="AK8" s="15">
        <f t="shared" si="15"/>
        <v>5.8</v>
      </c>
      <c r="AL8" s="15">
        <f t="shared" si="22"/>
        <v>12.575</v>
      </c>
      <c r="AM8" s="16">
        <f t="shared" si="23"/>
        <v>31.175</v>
      </c>
      <c r="AN8" s="17"/>
      <c r="AO8" s="8">
        <f t="shared" si="16"/>
        <v>73500000</v>
      </c>
      <c r="AP8" s="8">
        <f t="shared" si="17"/>
        <v>36075</v>
      </c>
      <c r="AQ8" s="18">
        <f t="shared" si="18"/>
        <v>0.030900000000000004</v>
      </c>
      <c r="AR8" s="18">
        <f t="shared" si="19"/>
        <v>73536070.1309</v>
      </c>
      <c r="AS8" s="16"/>
      <c r="AT8" s="8"/>
    </row>
    <row r="9" spans="1:46" ht="18" customHeight="1">
      <c r="A9" s="4">
        <v>4</v>
      </c>
      <c r="B9" s="40" t="s">
        <v>67</v>
      </c>
      <c r="C9" s="43" t="s">
        <v>68</v>
      </c>
      <c r="D9" s="32">
        <v>7.4</v>
      </c>
      <c r="E9" s="32">
        <v>7.6</v>
      </c>
      <c r="F9" s="32">
        <v>7.4</v>
      </c>
      <c r="G9" s="32">
        <v>7.6</v>
      </c>
      <c r="H9" s="32">
        <v>7.4</v>
      </c>
      <c r="I9" s="50">
        <v>12.615</v>
      </c>
      <c r="J9" s="33">
        <f t="shared" si="0"/>
        <v>35.015</v>
      </c>
      <c r="K9" s="34">
        <v>4.2</v>
      </c>
      <c r="L9" s="34">
        <v>4.3</v>
      </c>
      <c r="M9" s="34">
        <v>4.6</v>
      </c>
      <c r="N9" s="34">
        <v>4.2</v>
      </c>
      <c r="O9" s="34">
        <v>4.2</v>
      </c>
      <c r="P9" s="34">
        <v>1.2</v>
      </c>
      <c r="Q9" s="52">
        <v>8</v>
      </c>
      <c r="R9" s="63">
        <f t="shared" si="1"/>
        <v>21.9</v>
      </c>
      <c r="S9" s="63">
        <f t="shared" si="2"/>
        <v>56.9</v>
      </c>
      <c r="T9" s="4">
        <f t="shared" si="3"/>
        <v>3</v>
      </c>
      <c r="U9" s="2" t="str">
        <f t="shared" si="4"/>
        <v>決勝進出</v>
      </c>
      <c r="V9" s="8"/>
      <c r="W9" s="8">
        <f t="shared" si="5"/>
        <v>3</v>
      </c>
      <c r="X9" s="8"/>
      <c r="Y9" s="15">
        <f t="shared" si="6"/>
        <v>7.6</v>
      </c>
      <c r="Z9" s="15">
        <f t="shared" si="7"/>
        <v>7.6</v>
      </c>
      <c r="AA9" s="15">
        <f t="shared" si="8"/>
        <v>7.4</v>
      </c>
      <c r="AB9" s="15">
        <f t="shared" si="9"/>
        <v>7.4</v>
      </c>
      <c r="AC9" s="15">
        <f t="shared" si="10"/>
        <v>7.4</v>
      </c>
      <c r="AD9" s="15">
        <f t="shared" si="20"/>
        <v>12.615</v>
      </c>
      <c r="AE9" s="16">
        <f t="shared" si="21"/>
        <v>35.015</v>
      </c>
      <c r="AF9" s="16"/>
      <c r="AG9" s="15">
        <f t="shared" si="11"/>
        <v>4.6</v>
      </c>
      <c r="AH9" s="15">
        <f t="shared" si="12"/>
        <v>4.3</v>
      </c>
      <c r="AI9" s="15">
        <f t="shared" si="13"/>
        <v>4.2</v>
      </c>
      <c r="AJ9" s="15">
        <f t="shared" si="14"/>
        <v>4.2</v>
      </c>
      <c r="AK9" s="15">
        <f t="shared" si="15"/>
        <v>4.2</v>
      </c>
      <c r="AL9" s="15">
        <f t="shared" si="22"/>
        <v>8</v>
      </c>
      <c r="AM9" s="16">
        <f t="shared" si="23"/>
        <v>20.7</v>
      </c>
      <c r="AN9" s="17"/>
      <c r="AO9" s="8">
        <f t="shared" si="16"/>
        <v>56900000</v>
      </c>
      <c r="AP9" s="8">
        <f t="shared" si="17"/>
        <v>21900</v>
      </c>
      <c r="AQ9" s="18">
        <f t="shared" si="18"/>
        <v>0.0215</v>
      </c>
      <c r="AR9" s="18">
        <f t="shared" si="19"/>
        <v>56921898.8215</v>
      </c>
      <c r="AS9" s="16"/>
      <c r="AT9" s="8"/>
    </row>
    <row r="10" spans="1:46" ht="18" customHeight="1">
      <c r="A10" s="4">
        <v>5</v>
      </c>
      <c r="B10" s="42" t="s">
        <v>69</v>
      </c>
      <c r="C10" s="41" t="s">
        <v>52</v>
      </c>
      <c r="D10" s="32">
        <v>1.4</v>
      </c>
      <c r="E10" s="32">
        <v>1.3</v>
      </c>
      <c r="F10" s="32">
        <v>1.5</v>
      </c>
      <c r="G10" s="32">
        <v>1.6</v>
      </c>
      <c r="H10" s="32">
        <v>1.5</v>
      </c>
      <c r="I10" s="50">
        <v>2.755</v>
      </c>
      <c r="J10" s="33">
        <f t="shared" si="0"/>
        <v>7.155</v>
      </c>
      <c r="K10" s="34">
        <v>6.2</v>
      </c>
      <c r="L10" s="34">
        <v>6</v>
      </c>
      <c r="M10" s="34">
        <v>6.2</v>
      </c>
      <c r="N10" s="34">
        <v>6.5</v>
      </c>
      <c r="O10" s="34">
        <v>5.9</v>
      </c>
      <c r="P10" s="34">
        <v>1.3</v>
      </c>
      <c r="Q10" s="52">
        <v>11.32</v>
      </c>
      <c r="R10" s="63">
        <f t="shared" si="1"/>
        <v>31.02</v>
      </c>
      <c r="S10" s="63">
        <f t="shared" si="2"/>
        <v>38.2</v>
      </c>
      <c r="T10" s="4">
        <f t="shared" si="3"/>
        <v>5</v>
      </c>
      <c r="U10" s="2" t="str">
        <f t="shared" si="4"/>
        <v>決勝進出</v>
      </c>
      <c r="V10" s="8"/>
      <c r="W10" s="8">
        <f t="shared" si="5"/>
        <v>5</v>
      </c>
      <c r="X10" s="8"/>
      <c r="Y10" s="15">
        <f t="shared" si="6"/>
        <v>1.6</v>
      </c>
      <c r="Z10" s="15">
        <f t="shared" si="7"/>
        <v>1.5</v>
      </c>
      <c r="AA10" s="15">
        <f t="shared" si="8"/>
        <v>1.5</v>
      </c>
      <c r="AB10" s="15">
        <f t="shared" si="9"/>
        <v>1.4</v>
      </c>
      <c r="AC10" s="15">
        <f t="shared" si="10"/>
        <v>1.3</v>
      </c>
      <c r="AD10" s="15">
        <f t="shared" si="20"/>
        <v>2.755</v>
      </c>
      <c r="AE10" s="16">
        <f t="shared" si="21"/>
        <v>7.155</v>
      </c>
      <c r="AF10" s="16"/>
      <c r="AG10" s="15">
        <f t="shared" si="11"/>
        <v>6.5</v>
      </c>
      <c r="AH10" s="15">
        <f t="shared" si="12"/>
        <v>6.2</v>
      </c>
      <c r="AI10" s="15">
        <f t="shared" si="13"/>
        <v>6.2</v>
      </c>
      <c r="AJ10" s="15">
        <f t="shared" si="14"/>
        <v>6</v>
      </c>
      <c r="AK10" s="15">
        <f t="shared" si="15"/>
        <v>5.9</v>
      </c>
      <c r="AL10" s="15">
        <f t="shared" si="22"/>
        <v>11.32</v>
      </c>
      <c r="AM10" s="16">
        <f t="shared" si="23"/>
        <v>29.72</v>
      </c>
      <c r="AN10" s="17"/>
      <c r="AO10" s="8">
        <f t="shared" si="16"/>
        <v>38200000</v>
      </c>
      <c r="AP10" s="8">
        <f t="shared" si="17"/>
        <v>31020</v>
      </c>
      <c r="AQ10" s="18">
        <f t="shared" si="18"/>
        <v>0.030799999999999998</v>
      </c>
      <c r="AR10" s="18">
        <f t="shared" si="19"/>
        <v>38231018.7308</v>
      </c>
      <c r="AS10" s="16"/>
      <c r="AT10" s="8"/>
    </row>
    <row r="11" spans="1:46" ht="18" customHeight="1">
      <c r="A11" s="4">
        <v>6</v>
      </c>
      <c r="B11" s="40" t="s">
        <v>70</v>
      </c>
      <c r="C11" s="41" t="s">
        <v>68</v>
      </c>
      <c r="D11" s="32">
        <v>2.2</v>
      </c>
      <c r="E11" s="32">
        <v>2.4</v>
      </c>
      <c r="F11" s="32">
        <v>2.3</v>
      </c>
      <c r="G11" s="32">
        <v>2.4</v>
      </c>
      <c r="H11" s="32">
        <v>2.4</v>
      </c>
      <c r="I11" s="50">
        <v>4.175</v>
      </c>
      <c r="J11" s="33">
        <f t="shared" si="0"/>
        <v>11.274999999999999</v>
      </c>
      <c r="K11" s="34">
        <v>6.9</v>
      </c>
      <c r="L11" s="34">
        <v>7</v>
      </c>
      <c r="M11" s="34">
        <v>7.3</v>
      </c>
      <c r="N11" s="34">
        <v>6.9</v>
      </c>
      <c r="O11" s="34">
        <v>7.5</v>
      </c>
      <c r="P11" s="34">
        <v>3.5</v>
      </c>
      <c r="Q11" s="52">
        <v>13.085</v>
      </c>
      <c r="R11" s="63">
        <f t="shared" si="1"/>
        <v>37.785000000000004</v>
      </c>
      <c r="S11" s="63">
        <f t="shared" si="2"/>
        <v>49.1</v>
      </c>
      <c r="T11" s="4">
        <f t="shared" si="3"/>
        <v>4</v>
      </c>
      <c r="U11" s="2" t="str">
        <f t="shared" si="4"/>
        <v>決勝進出</v>
      </c>
      <c r="V11" s="8"/>
      <c r="W11" s="8">
        <f t="shared" si="5"/>
        <v>4</v>
      </c>
      <c r="X11" s="8"/>
      <c r="Y11" s="15">
        <f t="shared" si="6"/>
        <v>2.4</v>
      </c>
      <c r="Z11" s="15">
        <f t="shared" si="7"/>
        <v>2.4</v>
      </c>
      <c r="AA11" s="15">
        <f t="shared" si="8"/>
        <v>2.4</v>
      </c>
      <c r="AB11" s="15">
        <f t="shared" si="9"/>
        <v>2.3</v>
      </c>
      <c r="AC11" s="15">
        <f t="shared" si="10"/>
        <v>2.2</v>
      </c>
      <c r="AD11" s="15">
        <f t="shared" si="20"/>
        <v>4.175</v>
      </c>
      <c r="AE11" s="16">
        <f t="shared" si="21"/>
        <v>11.274999999999999</v>
      </c>
      <c r="AF11" s="16"/>
      <c r="AG11" s="15">
        <f t="shared" si="11"/>
        <v>7.5</v>
      </c>
      <c r="AH11" s="15">
        <f t="shared" si="12"/>
        <v>7.3</v>
      </c>
      <c r="AI11" s="15">
        <f t="shared" si="13"/>
        <v>7</v>
      </c>
      <c r="AJ11" s="15">
        <f t="shared" si="14"/>
        <v>6.9</v>
      </c>
      <c r="AK11" s="15">
        <f t="shared" si="15"/>
        <v>6.9</v>
      </c>
      <c r="AL11" s="15">
        <f t="shared" si="22"/>
        <v>13.085</v>
      </c>
      <c r="AM11" s="16">
        <f t="shared" si="23"/>
        <v>34.285000000000004</v>
      </c>
      <c r="AN11" s="17"/>
      <c r="AO11" s="8">
        <f t="shared" si="16"/>
        <v>49100000</v>
      </c>
      <c r="AP11" s="8">
        <f t="shared" si="17"/>
        <v>37785.00000000001</v>
      </c>
      <c r="AQ11" s="18">
        <f t="shared" si="18"/>
        <v>0.0356</v>
      </c>
      <c r="AR11" s="18">
        <f t="shared" si="19"/>
        <v>49137781.5356</v>
      </c>
      <c r="AS11" s="16"/>
      <c r="AT11" s="8"/>
    </row>
    <row r="12" spans="1:47" ht="18" customHeight="1">
      <c r="A12" s="4">
        <v>7</v>
      </c>
      <c r="B12" s="42"/>
      <c r="C12" s="43"/>
      <c r="D12" s="32"/>
      <c r="E12" s="32"/>
      <c r="F12" s="32"/>
      <c r="G12" s="32"/>
      <c r="H12" s="32"/>
      <c r="I12" s="50"/>
      <c r="J12" s="33">
        <f t="shared" si="0"/>
      </c>
      <c r="K12" s="34"/>
      <c r="L12" s="34"/>
      <c r="M12" s="34"/>
      <c r="N12" s="34"/>
      <c r="O12" s="34"/>
      <c r="P12" s="34"/>
      <c r="Q12" s="52"/>
      <c r="R12" s="63">
        <f t="shared" si="1"/>
      </c>
      <c r="S12" s="63">
        <f t="shared" si="2"/>
      </c>
      <c r="T12" s="4">
        <f t="shared" si="3"/>
      </c>
      <c r="U12" s="2">
        <f t="shared" si="4"/>
      </c>
      <c r="V12" s="8"/>
      <c r="W12" s="8" t="e">
        <f t="shared" si="5"/>
        <v>#VALUE!</v>
      </c>
      <c r="X12" s="8"/>
      <c r="Y12" s="15">
        <f t="shared" si="6"/>
        <v>0</v>
      </c>
      <c r="Z12" s="15">
        <f t="shared" si="7"/>
        <v>0</v>
      </c>
      <c r="AA12" s="15">
        <f t="shared" si="8"/>
        <v>0</v>
      </c>
      <c r="AB12" s="15">
        <f t="shared" si="9"/>
        <v>0</v>
      </c>
      <c r="AC12" s="15">
        <f t="shared" si="10"/>
        <v>0</v>
      </c>
      <c r="AD12" s="15">
        <f t="shared" si="20"/>
        <v>0</v>
      </c>
      <c r="AE12" s="16">
        <f t="shared" si="21"/>
        <v>0</v>
      </c>
      <c r="AF12" s="16"/>
      <c r="AG12" s="15">
        <f t="shared" si="11"/>
        <v>0</v>
      </c>
      <c r="AH12" s="15">
        <f t="shared" si="12"/>
        <v>0</v>
      </c>
      <c r="AI12" s="15">
        <f t="shared" si="13"/>
        <v>0</v>
      </c>
      <c r="AJ12" s="15">
        <f t="shared" si="14"/>
        <v>0</v>
      </c>
      <c r="AK12" s="15">
        <f t="shared" si="15"/>
        <v>0</v>
      </c>
      <c r="AL12" s="15">
        <f t="shared" si="22"/>
        <v>0</v>
      </c>
      <c r="AM12" s="16">
        <f t="shared" si="23"/>
        <v>0</v>
      </c>
      <c r="AN12" s="17"/>
      <c r="AO12" s="8">
        <f t="shared" si="16"/>
        <v>0</v>
      </c>
      <c r="AP12" s="8">
        <f t="shared" si="17"/>
        <v>0</v>
      </c>
      <c r="AQ12" s="18">
        <f t="shared" si="18"/>
        <v>0</v>
      </c>
      <c r="AR12" s="18">
        <f t="shared" si="19"/>
        <v>0</v>
      </c>
      <c r="AS12" s="16"/>
      <c r="AT12" s="8"/>
      <c r="AU12" s="19"/>
    </row>
    <row r="13" spans="1:46" ht="18" customHeight="1">
      <c r="A13" s="4">
        <v>8</v>
      </c>
      <c r="B13" s="42"/>
      <c r="C13" s="41"/>
      <c r="D13" s="32"/>
      <c r="E13" s="32"/>
      <c r="F13" s="32"/>
      <c r="G13" s="32"/>
      <c r="H13" s="32"/>
      <c r="I13" s="50"/>
      <c r="J13" s="33">
        <f t="shared" si="0"/>
      </c>
      <c r="K13" s="34"/>
      <c r="L13" s="34"/>
      <c r="M13" s="34"/>
      <c r="N13" s="34"/>
      <c r="O13" s="34"/>
      <c r="P13" s="34"/>
      <c r="Q13" s="52"/>
      <c r="R13" s="63">
        <f t="shared" si="1"/>
      </c>
      <c r="S13" s="63">
        <f t="shared" si="2"/>
      </c>
      <c r="T13" s="4">
        <f t="shared" si="3"/>
      </c>
      <c r="U13" s="2">
        <f t="shared" si="4"/>
      </c>
      <c r="V13" s="8"/>
      <c r="W13" s="8" t="e">
        <f t="shared" si="5"/>
        <v>#VALUE!</v>
      </c>
      <c r="X13" s="8"/>
      <c r="Y13" s="15">
        <f t="shared" si="6"/>
        <v>0</v>
      </c>
      <c r="Z13" s="15">
        <f t="shared" si="7"/>
        <v>0</v>
      </c>
      <c r="AA13" s="15">
        <f t="shared" si="8"/>
        <v>0</v>
      </c>
      <c r="AB13" s="15">
        <f t="shared" si="9"/>
        <v>0</v>
      </c>
      <c r="AC13" s="15">
        <f t="shared" si="10"/>
        <v>0</v>
      </c>
      <c r="AD13" s="15">
        <f t="shared" si="20"/>
        <v>0</v>
      </c>
      <c r="AE13" s="16">
        <f t="shared" si="21"/>
        <v>0</v>
      </c>
      <c r="AF13" s="16"/>
      <c r="AG13" s="15">
        <f t="shared" si="11"/>
        <v>0</v>
      </c>
      <c r="AH13" s="15">
        <f t="shared" si="12"/>
        <v>0</v>
      </c>
      <c r="AI13" s="15">
        <f t="shared" si="13"/>
        <v>0</v>
      </c>
      <c r="AJ13" s="15">
        <f t="shared" si="14"/>
        <v>0</v>
      </c>
      <c r="AK13" s="15">
        <f t="shared" si="15"/>
        <v>0</v>
      </c>
      <c r="AL13" s="15">
        <f t="shared" si="22"/>
        <v>0</v>
      </c>
      <c r="AM13" s="16">
        <f t="shared" si="23"/>
        <v>0</v>
      </c>
      <c r="AN13" s="17"/>
      <c r="AO13" s="8">
        <f t="shared" si="16"/>
        <v>0</v>
      </c>
      <c r="AP13" s="8">
        <f t="shared" si="17"/>
        <v>0</v>
      </c>
      <c r="AQ13" s="18">
        <f t="shared" si="18"/>
        <v>0</v>
      </c>
      <c r="AR13" s="18">
        <f t="shared" si="19"/>
        <v>0</v>
      </c>
      <c r="AS13" s="16"/>
      <c r="AT13" s="8"/>
    </row>
    <row r="14" spans="1:46" ht="18" customHeight="1">
      <c r="A14" s="4">
        <v>9</v>
      </c>
      <c r="B14" s="38"/>
      <c r="C14" s="6"/>
      <c r="D14" s="11"/>
      <c r="E14" s="11"/>
      <c r="F14" s="11"/>
      <c r="G14" s="11"/>
      <c r="H14" s="11"/>
      <c r="I14" s="51"/>
      <c r="J14" s="13">
        <f t="shared" si="0"/>
      </c>
      <c r="K14" s="12"/>
      <c r="L14" s="12"/>
      <c r="M14" s="12"/>
      <c r="N14" s="12"/>
      <c r="O14" s="12"/>
      <c r="P14" s="12"/>
      <c r="Q14" s="53"/>
      <c r="R14" s="64">
        <f t="shared" si="1"/>
      </c>
      <c r="S14" s="64">
        <f t="shared" si="2"/>
      </c>
      <c r="T14" s="14">
        <f t="shared" si="3"/>
      </c>
      <c r="U14" s="2">
        <f t="shared" si="4"/>
      </c>
      <c r="V14" s="8"/>
      <c r="W14" s="8" t="e">
        <f t="shared" si="5"/>
        <v>#VALUE!</v>
      </c>
      <c r="X14" s="8"/>
      <c r="Y14" s="15">
        <f t="shared" si="6"/>
        <v>0</v>
      </c>
      <c r="Z14" s="15">
        <f t="shared" si="7"/>
        <v>0</v>
      </c>
      <c r="AA14" s="15">
        <f t="shared" si="8"/>
        <v>0</v>
      </c>
      <c r="AB14" s="15">
        <f t="shared" si="9"/>
        <v>0</v>
      </c>
      <c r="AC14" s="15">
        <f t="shared" si="10"/>
        <v>0</v>
      </c>
      <c r="AD14" s="15">
        <f t="shared" si="20"/>
        <v>0</v>
      </c>
      <c r="AE14" s="16">
        <f t="shared" si="21"/>
        <v>0</v>
      </c>
      <c r="AF14" s="16"/>
      <c r="AG14" s="15">
        <f t="shared" si="11"/>
        <v>0</v>
      </c>
      <c r="AH14" s="15">
        <f t="shared" si="12"/>
        <v>0</v>
      </c>
      <c r="AI14" s="15">
        <f t="shared" si="13"/>
        <v>0</v>
      </c>
      <c r="AJ14" s="15">
        <f t="shared" si="14"/>
        <v>0</v>
      </c>
      <c r="AK14" s="15">
        <f t="shared" si="15"/>
        <v>0</v>
      </c>
      <c r="AL14" s="15">
        <f t="shared" si="22"/>
        <v>0</v>
      </c>
      <c r="AM14" s="16">
        <f t="shared" si="23"/>
        <v>0</v>
      </c>
      <c r="AN14" s="17"/>
      <c r="AO14" s="8">
        <f t="shared" si="16"/>
        <v>0</v>
      </c>
      <c r="AP14" s="8">
        <f t="shared" si="17"/>
        <v>0</v>
      </c>
      <c r="AQ14" s="18">
        <f t="shared" si="18"/>
        <v>0</v>
      </c>
      <c r="AR14" s="18">
        <f t="shared" si="19"/>
        <v>0</v>
      </c>
      <c r="AS14" s="16"/>
      <c r="AT14" s="8"/>
    </row>
    <row r="15" spans="1:46" ht="18" customHeight="1">
      <c r="A15" s="4">
        <v>10</v>
      </c>
      <c r="B15" s="38"/>
      <c r="C15" s="6"/>
      <c r="D15" s="11"/>
      <c r="E15" s="11"/>
      <c r="F15" s="11"/>
      <c r="G15" s="11"/>
      <c r="H15" s="11"/>
      <c r="I15" s="51"/>
      <c r="J15" s="13">
        <f t="shared" si="0"/>
      </c>
      <c r="K15" s="12"/>
      <c r="L15" s="12"/>
      <c r="M15" s="12"/>
      <c r="N15" s="12"/>
      <c r="O15" s="12"/>
      <c r="P15" s="12"/>
      <c r="Q15" s="53"/>
      <c r="R15" s="64">
        <f t="shared" si="1"/>
      </c>
      <c r="S15" s="64">
        <f t="shared" si="2"/>
      </c>
      <c r="T15" s="14">
        <f t="shared" si="3"/>
      </c>
      <c r="U15" s="2">
        <f t="shared" si="4"/>
      </c>
      <c r="V15" s="8"/>
      <c r="W15" s="8" t="e">
        <f t="shared" si="5"/>
        <v>#VALUE!</v>
      </c>
      <c r="X15" s="8"/>
      <c r="Y15" s="15">
        <f t="shared" si="6"/>
        <v>0</v>
      </c>
      <c r="Z15" s="15">
        <f t="shared" si="7"/>
        <v>0</v>
      </c>
      <c r="AA15" s="15">
        <f t="shared" si="8"/>
        <v>0</v>
      </c>
      <c r="AB15" s="15">
        <f t="shared" si="9"/>
        <v>0</v>
      </c>
      <c r="AC15" s="15">
        <f t="shared" si="10"/>
        <v>0</v>
      </c>
      <c r="AD15" s="15">
        <f t="shared" si="20"/>
        <v>0</v>
      </c>
      <c r="AE15" s="16">
        <f t="shared" si="21"/>
        <v>0</v>
      </c>
      <c r="AF15" s="16"/>
      <c r="AG15" s="15">
        <f t="shared" si="11"/>
        <v>0</v>
      </c>
      <c r="AH15" s="15">
        <f t="shared" si="12"/>
        <v>0</v>
      </c>
      <c r="AI15" s="15">
        <f t="shared" si="13"/>
        <v>0</v>
      </c>
      <c r="AJ15" s="15">
        <f t="shared" si="14"/>
        <v>0</v>
      </c>
      <c r="AK15" s="15">
        <f t="shared" si="15"/>
        <v>0</v>
      </c>
      <c r="AL15" s="15">
        <f t="shared" si="22"/>
        <v>0</v>
      </c>
      <c r="AM15" s="16">
        <f t="shared" si="23"/>
        <v>0</v>
      </c>
      <c r="AN15" s="17"/>
      <c r="AO15" s="8">
        <f t="shared" si="16"/>
        <v>0</v>
      </c>
      <c r="AP15" s="8">
        <f t="shared" si="17"/>
        <v>0</v>
      </c>
      <c r="AQ15" s="18">
        <f t="shared" si="18"/>
        <v>0</v>
      </c>
      <c r="AR15" s="18">
        <f t="shared" si="19"/>
        <v>0</v>
      </c>
      <c r="AS15" s="16"/>
      <c r="AT15" s="8"/>
    </row>
    <row r="16" spans="1:46" ht="11.25" customHeight="1" hidden="1">
      <c r="A16" s="4">
        <v>11</v>
      </c>
      <c r="B16" s="38"/>
      <c r="C16" s="6"/>
      <c r="D16" s="11"/>
      <c r="E16" s="11"/>
      <c r="F16" s="11"/>
      <c r="G16" s="11"/>
      <c r="H16" s="11"/>
      <c r="I16" s="51"/>
      <c r="J16" s="13">
        <f t="shared" si="0"/>
      </c>
      <c r="K16" s="12"/>
      <c r="L16" s="12"/>
      <c r="M16" s="12"/>
      <c r="N16" s="12"/>
      <c r="O16" s="12"/>
      <c r="P16" s="12"/>
      <c r="Q16" s="53"/>
      <c r="R16" s="64">
        <f t="shared" si="1"/>
      </c>
      <c r="S16" s="64">
        <f t="shared" si="2"/>
      </c>
      <c r="T16" s="14">
        <f t="shared" si="3"/>
      </c>
      <c r="U16" s="2">
        <f t="shared" si="4"/>
      </c>
      <c r="V16" s="8"/>
      <c r="W16" s="8" t="e">
        <f t="shared" si="5"/>
        <v>#VALUE!</v>
      </c>
      <c r="X16" s="20"/>
      <c r="Y16" s="15">
        <f t="shared" si="6"/>
        <v>0</v>
      </c>
      <c r="Z16" s="15">
        <f t="shared" si="7"/>
        <v>0</v>
      </c>
      <c r="AA16" s="15">
        <f t="shared" si="8"/>
        <v>0</v>
      </c>
      <c r="AB16" s="15">
        <f t="shared" si="9"/>
        <v>0</v>
      </c>
      <c r="AC16" s="15">
        <f t="shared" si="10"/>
        <v>0</v>
      </c>
      <c r="AD16" s="15"/>
      <c r="AE16" s="15">
        <f aca="true" t="shared" si="24" ref="AE16:AE35">SUM(Z16:AB16)</f>
        <v>0</v>
      </c>
      <c r="AF16" s="15"/>
      <c r="AG16" s="15">
        <f t="shared" si="11"/>
        <v>0</v>
      </c>
      <c r="AH16" s="15">
        <f t="shared" si="12"/>
        <v>0</v>
      </c>
      <c r="AI16" s="15">
        <f t="shared" si="13"/>
        <v>0</v>
      </c>
      <c r="AJ16" s="15">
        <f t="shared" si="14"/>
        <v>0</v>
      </c>
      <c r="AK16" s="15">
        <f t="shared" si="15"/>
        <v>0</v>
      </c>
      <c r="AL16" s="15">
        <f t="shared" si="22"/>
        <v>0</v>
      </c>
      <c r="AM16" s="16">
        <f t="shared" si="23"/>
        <v>0</v>
      </c>
      <c r="AN16" s="21"/>
      <c r="AO16" s="8">
        <f t="shared" si="16"/>
        <v>0</v>
      </c>
      <c r="AP16" s="8">
        <f t="shared" si="17"/>
        <v>0</v>
      </c>
      <c r="AQ16" s="18">
        <f t="shared" si="18"/>
        <v>0</v>
      </c>
      <c r="AR16" s="18">
        <f t="shared" si="19"/>
        <v>0</v>
      </c>
      <c r="AS16" s="16"/>
      <c r="AT16" s="8"/>
    </row>
    <row r="17" spans="1:46" ht="18" customHeight="1" hidden="1">
      <c r="A17" s="4">
        <v>12</v>
      </c>
      <c r="B17" s="38"/>
      <c r="C17" s="6"/>
      <c r="D17" s="11"/>
      <c r="E17" s="11"/>
      <c r="F17" s="11"/>
      <c r="G17" s="11"/>
      <c r="H17" s="11"/>
      <c r="I17" s="51"/>
      <c r="J17" s="13">
        <f t="shared" si="0"/>
      </c>
      <c r="K17" s="12"/>
      <c r="L17" s="12"/>
      <c r="M17" s="12"/>
      <c r="N17" s="12"/>
      <c r="O17" s="12"/>
      <c r="P17" s="12"/>
      <c r="Q17" s="53"/>
      <c r="R17" s="64">
        <f t="shared" si="1"/>
      </c>
      <c r="S17" s="64">
        <f t="shared" si="2"/>
      </c>
      <c r="T17" s="14">
        <f t="shared" si="3"/>
      </c>
      <c r="U17" s="2">
        <f t="shared" si="4"/>
      </c>
      <c r="V17" s="8"/>
      <c r="W17" s="8" t="e">
        <f t="shared" si="5"/>
        <v>#VALUE!</v>
      </c>
      <c r="X17" s="20"/>
      <c r="Y17" s="15">
        <f t="shared" si="6"/>
        <v>0</v>
      </c>
      <c r="Z17" s="15">
        <f t="shared" si="7"/>
        <v>0</v>
      </c>
      <c r="AA17" s="15">
        <f t="shared" si="8"/>
        <v>0</v>
      </c>
      <c r="AB17" s="15">
        <f t="shared" si="9"/>
        <v>0</v>
      </c>
      <c r="AC17" s="15">
        <f t="shared" si="10"/>
        <v>0</v>
      </c>
      <c r="AD17" s="15"/>
      <c r="AE17" s="15">
        <f t="shared" si="24"/>
        <v>0</v>
      </c>
      <c r="AF17" s="15"/>
      <c r="AG17" s="15">
        <f t="shared" si="11"/>
        <v>0</v>
      </c>
      <c r="AH17" s="15">
        <f t="shared" si="12"/>
        <v>0</v>
      </c>
      <c r="AI17" s="15">
        <f t="shared" si="13"/>
        <v>0</v>
      </c>
      <c r="AJ17" s="15">
        <f t="shared" si="14"/>
        <v>0</v>
      </c>
      <c r="AK17" s="15">
        <f t="shared" si="15"/>
        <v>0</v>
      </c>
      <c r="AL17" s="15">
        <f t="shared" si="22"/>
        <v>0</v>
      </c>
      <c r="AM17" s="16">
        <f t="shared" si="23"/>
        <v>0</v>
      </c>
      <c r="AN17" s="21"/>
      <c r="AO17" s="8">
        <f t="shared" si="16"/>
        <v>0</v>
      </c>
      <c r="AP17" s="8">
        <f t="shared" si="17"/>
        <v>0</v>
      </c>
      <c r="AQ17" s="18">
        <f t="shared" si="18"/>
        <v>0</v>
      </c>
      <c r="AR17" s="18">
        <f t="shared" si="19"/>
        <v>0</v>
      </c>
      <c r="AS17" s="16"/>
      <c r="AT17" s="8"/>
    </row>
    <row r="18" spans="1:46" ht="18" customHeight="1" hidden="1">
      <c r="A18" s="4">
        <v>13</v>
      </c>
      <c r="B18" s="38"/>
      <c r="C18" s="6"/>
      <c r="D18" s="11"/>
      <c r="E18" s="11"/>
      <c r="F18" s="11"/>
      <c r="G18" s="11"/>
      <c r="H18" s="11"/>
      <c r="I18" s="51"/>
      <c r="J18" s="13">
        <f t="shared" si="0"/>
      </c>
      <c r="K18" s="12"/>
      <c r="L18" s="12"/>
      <c r="M18" s="12"/>
      <c r="N18" s="12"/>
      <c r="O18" s="12"/>
      <c r="P18" s="12"/>
      <c r="Q18" s="53"/>
      <c r="R18" s="64">
        <f t="shared" si="1"/>
      </c>
      <c r="S18" s="64">
        <f t="shared" si="2"/>
      </c>
      <c r="T18" s="14">
        <f t="shared" si="3"/>
      </c>
      <c r="U18" s="2">
        <f t="shared" si="4"/>
      </c>
      <c r="V18" s="8"/>
      <c r="W18" s="8" t="e">
        <f t="shared" si="5"/>
        <v>#VALUE!</v>
      </c>
      <c r="X18" s="8"/>
      <c r="Y18" s="15">
        <f t="shared" si="6"/>
        <v>0</v>
      </c>
      <c r="Z18" s="15">
        <f t="shared" si="7"/>
        <v>0</v>
      </c>
      <c r="AA18" s="15">
        <f t="shared" si="8"/>
        <v>0</v>
      </c>
      <c r="AB18" s="15">
        <f t="shared" si="9"/>
        <v>0</v>
      </c>
      <c r="AC18" s="15">
        <f t="shared" si="10"/>
        <v>0</v>
      </c>
      <c r="AD18" s="15"/>
      <c r="AE18" s="16">
        <f t="shared" si="24"/>
        <v>0</v>
      </c>
      <c r="AF18" s="16"/>
      <c r="AG18" s="15">
        <f t="shared" si="11"/>
        <v>0</v>
      </c>
      <c r="AH18" s="15">
        <f t="shared" si="12"/>
        <v>0</v>
      </c>
      <c r="AI18" s="15">
        <f t="shared" si="13"/>
        <v>0</v>
      </c>
      <c r="AJ18" s="15">
        <f t="shared" si="14"/>
        <v>0</v>
      </c>
      <c r="AK18" s="15">
        <f t="shared" si="15"/>
        <v>0</v>
      </c>
      <c r="AL18" s="15">
        <f t="shared" si="22"/>
        <v>0</v>
      </c>
      <c r="AM18" s="16">
        <f t="shared" si="23"/>
        <v>0</v>
      </c>
      <c r="AN18" s="17"/>
      <c r="AO18" s="8">
        <f t="shared" si="16"/>
        <v>0</v>
      </c>
      <c r="AP18" s="8">
        <f t="shared" si="17"/>
        <v>0</v>
      </c>
      <c r="AQ18" s="18">
        <f t="shared" si="18"/>
        <v>0</v>
      </c>
      <c r="AR18" s="18">
        <f t="shared" si="19"/>
        <v>0</v>
      </c>
      <c r="AS18" s="16"/>
      <c r="AT18" s="8"/>
    </row>
    <row r="19" spans="1:46" ht="18" customHeight="1" hidden="1">
      <c r="A19" s="4">
        <v>14</v>
      </c>
      <c r="B19" s="38"/>
      <c r="C19" s="6"/>
      <c r="D19" s="11"/>
      <c r="E19" s="11"/>
      <c r="F19" s="11"/>
      <c r="G19" s="11"/>
      <c r="H19" s="11"/>
      <c r="I19" s="51"/>
      <c r="J19" s="13">
        <f t="shared" si="0"/>
      </c>
      <c r="K19" s="12"/>
      <c r="L19" s="12"/>
      <c r="M19" s="12"/>
      <c r="N19" s="12"/>
      <c r="O19" s="12"/>
      <c r="P19" s="12"/>
      <c r="Q19" s="53"/>
      <c r="R19" s="64">
        <f t="shared" si="1"/>
      </c>
      <c r="S19" s="64">
        <f t="shared" si="2"/>
      </c>
      <c r="T19" s="14">
        <f t="shared" si="3"/>
      </c>
      <c r="U19" s="2">
        <f t="shared" si="4"/>
      </c>
      <c r="V19" s="8"/>
      <c r="W19" s="8" t="e">
        <f t="shared" si="5"/>
        <v>#VALUE!</v>
      </c>
      <c r="X19" s="8"/>
      <c r="Y19" s="15">
        <f t="shared" si="6"/>
        <v>0</v>
      </c>
      <c r="Z19" s="15">
        <f t="shared" si="7"/>
        <v>0</v>
      </c>
      <c r="AA19" s="15">
        <f t="shared" si="8"/>
        <v>0</v>
      </c>
      <c r="AB19" s="15">
        <f t="shared" si="9"/>
        <v>0</v>
      </c>
      <c r="AC19" s="15">
        <f t="shared" si="10"/>
        <v>0</v>
      </c>
      <c r="AD19" s="15"/>
      <c r="AE19" s="16">
        <f t="shared" si="24"/>
        <v>0</v>
      </c>
      <c r="AF19" s="16"/>
      <c r="AG19" s="15">
        <f t="shared" si="11"/>
        <v>0</v>
      </c>
      <c r="AH19" s="15">
        <f t="shared" si="12"/>
        <v>0</v>
      </c>
      <c r="AI19" s="15">
        <f t="shared" si="13"/>
        <v>0</v>
      </c>
      <c r="AJ19" s="15">
        <f t="shared" si="14"/>
        <v>0</v>
      </c>
      <c r="AK19" s="15">
        <f t="shared" si="15"/>
        <v>0</v>
      </c>
      <c r="AL19" s="15">
        <f t="shared" si="22"/>
        <v>0</v>
      </c>
      <c r="AM19" s="16">
        <f t="shared" si="23"/>
        <v>0</v>
      </c>
      <c r="AN19" s="17"/>
      <c r="AO19" s="8">
        <f t="shared" si="16"/>
        <v>0</v>
      </c>
      <c r="AP19" s="8">
        <f t="shared" si="17"/>
        <v>0</v>
      </c>
      <c r="AQ19" s="18">
        <f t="shared" si="18"/>
        <v>0</v>
      </c>
      <c r="AR19" s="18">
        <f t="shared" si="19"/>
        <v>0</v>
      </c>
      <c r="AS19" s="16"/>
      <c r="AT19" s="8"/>
    </row>
    <row r="20" spans="1:46" ht="18" customHeight="1" hidden="1">
      <c r="A20" s="4">
        <v>15</v>
      </c>
      <c r="B20" s="38"/>
      <c r="C20" s="6"/>
      <c r="D20" s="11"/>
      <c r="E20" s="11"/>
      <c r="F20" s="11"/>
      <c r="G20" s="11"/>
      <c r="H20" s="11"/>
      <c r="I20" s="51"/>
      <c r="J20" s="13">
        <f t="shared" si="0"/>
      </c>
      <c r="K20" s="12"/>
      <c r="L20" s="12"/>
      <c r="M20" s="12"/>
      <c r="N20" s="12"/>
      <c r="O20" s="12"/>
      <c r="P20" s="12"/>
      <c r="Q20" s="53"/>
      <c r="R20" s="64">
        <f t="shared" si="1"/>
      </c>
      <c r="S20" s="64">
        <f t="shared" si="2"/>
      </c>
      <c r="T20" s="14">
        <f t="shared" si="3"/>
      </c>
      <c r="U20" s="2">
        <f t="shared" si="4"/>
      </c>
      <c r="V20" s="8"/>
      <c r="W20" s="8" t="e">
        <f t="shared" si="5"/>
        <v>#VALUE!</v>
      </c>
      <c r="X20" s="8"/>
      <c r="Y20" s="15">
        <f t="shared" si="6"/>
        <v>0</v>
      </c>
      <c r="Z20" s="15">
        <f t="shared" si="7"/>
        <v>0</v>
      </c>
      <c r="AA20" s="15">
        <f t="shared" si="8"/>
        <v>0</v>
      </c>
      <c r="AB20" s="15">
        <f t="shared" si="9"/>
        <v>0</v>
      </c>
      <c r="AC20" s="15">
        <f t="shared" si="10"/>
        <v>0</v>
      </c>
      <c r="AD20" s="15"/>
      <c r="AE20" s="16">
        <f t="shared" si="24"/>
        <v>0</v>
      </c>
      <c r="AF20" s="16"/>
      <c r="AG20" s="15">
        <f t="shared" si="11"/>
        <v>0</v>
      </c>
      <c r="AH20" s="15">
        <f t="shared" si="12"/>
        <v>0</v>
      </c>
      <c r="AI20" s="15">
        <f t="shared" si="13"/>
        <v>0</v>
      </c>
      <c r="AJ20" s="15">
        <f t="shared" si="14"/>
        <v>0</v>
      </c>
      <c r="AK20" s="15">
        <f t="shared" si="15"/>
        <v>0</v>
      </c>
      <c r="AL20" s="15">
        <f t="shared" si="22"/>
        <v>0</v>
      </c>
      <c r="AM20" s="16">
        <f t="shared" si="23"/>
        <v>0</v>
      </c>
      <c r="AN20" s="17"/>
      <c r="AO20" s="8">
        <f t="shared" si="16"/>
        <v>0</v>
      </c>
      <c r="AP20" s="8">
        <f t="shared" si="17"/>
        <v>0</v>
      </c>
      <c r="AQ20" s="18">
        <f t="shared" si="18"/>
        <v>0</v>
      </c>
      <c r="AR20" s="18">
        <f t="shared" si="19"/>
        <v>0</v>
      </c>
      <c r="AS20" s="16"/>
      <c r="AT20" s="8"/>
    </row>
    <row r="21" spans="1:46" ht="18" customHeight="1" hidden="1">
      <c r="A21" s="4">
        <v>16</v>
      </c>
      <c r="B21" s="38"/>
      <c r="C21" s="6"/>
      <c r="D21" s="11"/>
      <c r="E21" s="11"/>
      <c r="F21" s="11"/>
      <c r="G21" s="11"/>
      <c r="H21" s="11"/>
      <c r="I21" s="51"/>
      <c r="J21" s="13">
        <f t="shared" si="0"/>
      </c>
      <c r="K21" s="12"/>
      <c r="L21" s="12"/>
      <c r="M21" s="12"/>
      <c r="N21" s="12"/>
      <c r="O21" s="12"/>
      <c r="P21" s="12"/>
      <c r="Q21" s="53"/>
      <c r="R21" s="64">
        <f t="shared" si="1"/>
      </c>
      <c r="S21" s="64">
        <f t="shared" si="2"/>
      </c>
      <c r="T21" s="14">
        <f t="shared" si="3"/>
      </c>
      <c r="U21" s="2">
        <f t="shared" si="4"/>
      </c>
      <c r="V21" s="8"/>
      <c r="W21" s="8" t="e">
        <f t="shared" si="5"/>
        <v>#VALUE!</v>
      </c>
      <c r="X21" s="8"/>
      <c r="Y21" s="15">
        <f t="shared" si="6"/>
        <v>0</v>
      </c>
      <c r="Z21" s="15">
        <f t="shared" si="7"/>
        <v>0</v>
      </c>
      <c r="AA21" s="15">
        <f t="shared" si="8"/>
        <v>0</v>
      </c>
      <c r="AB21" s="15">
        <f t="shared" si="9"/>
        <v>0</v>
      </c>
      <c r="AC21" s="15">
        <f t="shared" si="10"/>
        <v>0</v>
      </c>
      <c r="AD21" s="15"/>
      <c r="AE21" s="16">
        <f t="shared" si="24"/>
        <v>0</v>
      </c>
      <c r="AF21" s="16"/>
      <c r="AG21" s="15">
        <f t="shared" si="11"/>
        <v>0</v>
      </c>
      <c r="AH21" s="15">
        <f t="shared" si="12"/>
        <v>0</v>
      </c>
      <c r="AI21" s="15">
        <f t="shared" si="13"/>
        <v>0</v>
      </c>
      <c r="AJ21" s="15">
        <f t="shared" si="14"/>
        <v>0</v>
      </c>
      <c r="AK21" s="15">
        <f t="shared" si="15"/>
        <v>0</v>
      </c>
      <c r="AL21" s="15">
        <f t="shared" si="22"/>
        <v>0</v>
      </c>
      <c r="AM21" s="16">
        <f t="shared" si="23"/>
        <v>0</v>
      </c>
      <c r="AN21" s="17"/>
      <c r="AO21" s="8">
        <f t="shared" si="16"/>
        <v>0</v>
      </c>
      <c r="AP21" s="8">
        <f t="shared" si="17"/>
        <v>0</v>
      </c>
      <c r="AQ21" s="18">
        <f t="shared" si="18"/>
        <v>0</v>
      </c>
      <c r="AR21" s="18">
        <f t="shared" si="19"/>
        <v>0</v>
      </c>
      <c r="AS21" s="16"/>
      <c r="AT21" s="8"/>
    </row>
    <row r="22" spans="1:46" ht="18" customHeight="1" hidden="1">
      <c r="A22" s="4">
        <v>17</v>
      </c>
      <c r="B22" s="38"/>
      <c r="C22" s="6"/>
      <c r="D22" s="11"/>
      <c r="E22" s="11"/>
      <c r="F22" s="11"/>
      <c r="G22" s="11"/>
      <c r="H22" s="11"/>
      <c r="I22" s="51"/>
      <c r="J22" s="13">
        <f t="shared" si="0"/>
      </c>
      <c r="K22" s="12"/>
      <c r="L22" s="12"/>
      <c r="M22" s="12"/>
      <c r="N22" s="12"/>
      <c r="O22" s="12"/>
      <c r="P22" s="12"/>
      <c r="Q22" s="53"/>
      <c r="R22" s="64">
        <f t="shared" si="1"/>
      </c>
      <c r="S22" s="64">
        <f t="shared" si="2"/>
      </c>
      <c r="T22" s="14">
        <f t="shared" si="3"/>
      </c>
      <c r="U22" s="2">
        <f t="shared" si="4"/>
      </c>
      <c r="V22" s="8"/>
      <c r="W22" s="8" t="e">
        <f t="shared" si="5"/>
        <v>#VALUE!</v>
      </c>
      <c r="X22" s="8"/>
      <c r="Y22" s="15">
        <f t="shared" si="6"/>
        <v>0</v>
      </c>
      <c r="Z22" s="15">
        <f t="shared" si="7"/>
        <v>0</v>
      </c>
      <c r="AA22" s="15">
        <f t="shared" si="8"/>
        <v>0</v>
      </c>
      <c r="AB22" s="15">
        <f t="shared" si="9"/>
        <v>0</v>
      </c>
      <c r="AC22" s="15">
        <f t="shared" si="10"/>
        <v>0</v>
      </c>
      <c r="AD22" s="15"/>
      <c r="AE22" s="16">
        <f t="shared" si="24"/>
        <v>0</v>
      </c>
      <c r="AF22" s="16"/>
      <c r="AG22" s="15">
        <f t="shared" si="11"/>
        <v>0</v>
      </c>
      <c r="AH22" s="15">
        <f t="shared" si="12"/>
        <v>0</v>
      </c>
      <c r="AI22" s="15">
        <f t="shared" si="13"/>
        <v>0</v>
      </c>
      <c r="AJ22" s="15">
        <f t="shared" si="14"/>
        <v>0</v>
      </c>
      <c r="AK22" s="15">
        <f t="shared" si="15"/>
        <v>0</v>
      </c>
      <c r="AL22" s="15">
        <f t="shared" si="22"/>
        <v>0</v>
      </c>
      <c r="AM22" s="16">
        <f t="shared" si="23"/>
        <v>0</v>
      </c>
      <c r="AN22" s="17"/>
      <c r="AO22" s="8">
        <f t="shared" si="16"/>
        <v>0</v>
      </c>
      <c r="AP22" s="8">
        <f t="shared" si="17"/>
        <v>0</v>
      </c>
      <c r="AQ22" s="18">
        <f t="shared" si="18"/>
        <v>0</v>
      </c>
      <c r="AR22" s="18">
        <f t="shared" si="19"/>
        <v>0</v>
      </c>
      <c r="AS22" s="16"/>
      <c r="AT22" s="8"/>
    </row>
    <row r="23" spans="1:46" ht="18" customHeight="1" hidden="1">
      <c r="A23" s="4">
        <v>18</v>
      </c>
      <c r="B23" s="38"/>
      <c r="C23" s="6"/>
      <c r="D23" s="11"/>
      <c r="E23" s="11"/>
      <c r="F23" s="11"/>
      <c r="G23" s="11"/>
      <c r="H23" s="11"/>
      <c r="I23" s="51"/>
      <c r="J23" s="13">
        <f t="shared" si="0"/>
      </c>
      <c r="K23" s="12"/>
      <c r="L23" s="12"/>
      <c r="M23" s="12"/>
      <c r="N23" s="12"/>
      <c r="O23" s="12"/>
      <c r="P23" s="12"/>
      <c r="Q23" s="53"/>
      <c r="R23" s="64">
        <f t="shared" si="1"/>
      </c>
      <c r="S23" s="64">
        <f t="shared" si="2"/>
      </c>
      <c r="T23" s="14">
        <f t="shared" si="3"/>
      </c>
      <c r="U23" s="2">
        <f t="shared" si="4"/>
      </c>
      <c r="V23" s="8"/>
      <c r="W23" s="8" t="e">
        <f t="shared" si="5"/>
        <v>#VALUE!</v>
      </c>
      <c r="X23" s="8"/>
      <c r="Y23" s="15">
        <f t="shared" si="6"/>
        <v>0</v>
      </c>
      <c r="Z23" s="15">
        <f t="shared" si="7"/>
        <v>0</v>
      </c>
      <c r="AA23" s="15">
        <f t="shared" si="8"/>
        <v>0</v>
      </c>
      <c r="AB23" s="15">
        <f t="shared" si="9"/>
        <v>0</v>
      </c>
      <c r="AC23" s="15">
        <f t="shared" si="10"/>
        <v>0</v>
      </c>
      <c r="AD23" s="15"/>
      <c r="AE23" s="16">
        <f t="shared" si="24"/>
        <v>0</v>
      </c>
      <c r="AF23" s="16"/>
      <c r="AG23" s="15">
        <f t="shared" si="11"/>
        <v>0</v>
      </c>
      <c r="AH23" s="15">
        <f t="shared" si="12"/>
        <v>0</v>
      </c>
      <c r="AI23" s="15">
        <f t="shared" si="13"/>
        <v>0</v>
      </c>
      <c r="AJ23" s="15">
        <f t="shared" si="14"/>
        <v>0</v>
      </c>
      <c r="AK23" s="15">
        <f t="shared" si="15"/>
        <v>0</v>
      </c>
      <c r="AL23" s="15">
        <f t="shared" si="22"/>
        <v>0</v>
      </c>
      <c r="AM23" s="16">
        <f t="shared" si="23"/>
        <v>0</v>
      </c>
      <c r="AN23" s="17"/>
      <c r="AO23" s="8">
        <f t="shared" si="16"/>
        <v>0</v>
      </c>
      <c r="AP23" s="8">
        <f t="shared" si="17"/>
        <v>0</v>
      </c>
      <c r="AQ23" s="18">
        <f t="shared" si="18"/>
        <v>0</v>
      </c>
      <c r="AR23" s="18">
        <f t="shared" si="19"/>
        <v>0</v>
      </c>
      <c r="AS23" s="16"/>
      <c r="AT23" s="8"/>
    </row>
    <row r="24" spans="1:46" ht="18" customHeight="1" hidden="1">
      <c r="A24" s="4">
        <v>19</v>
      </c>
      <c r="B24" s="38"/>
      <c r="C24" s="6"/>
      <c r="D24" s="11"/>
      <c r="E24" s="11"/>
      <c r="F24" s="11"/>
      <c r="G24" s="11"/>
      <c r="H24" s="11"/>
      <c r="I24" s="51"/>
      <c r="J24" s="13">
        <f t="shared" si="0"/>
      </c>
      <c r="K24" s="12"/>
      <c r="L24" s="12"/>
      <c r="M24" s="12"/>
      <c r="N24" s="12"/>
      <c r="O24" s="12"/>
      <c r="P24" s="12"/>
      <c r="Q24" s="53"/>
      <c r="R24" s="64">
        <f t="shared" si="1"/>
      </c>
      <c r="S24" s="64">
        <f t="shared" si="2"/>
      </c>
      <c r="T24" s="14">
        <f t="shared" si="3"/>
      </c>
      <c r="U24" s="2">
        <f t="shared" si="4"/>
      </c>
      <c r="V24" s="8"/>
      <c r="W24" s="8" t="e">
        <f t="shared" si="5"/>
        <v>#VALUE!</v>
      </c>
      <c r="X24" s="8"/>
      <c r="Y24" s="15">
        <f t="shared" si="6"/>
        <v>0</v>
      </c>
      <c r="Z24" s="15">
        <f t="shared" si="7"/>
        <v>0</v>
      </c>
      <c r="AA24" s="15">
        <f t="shared" si="8"/>
        <v>0</v>
      </c>
      <c r="AB24" s="15">
        <f t="shared" si="9"/>
        <v>0</v>
      </c>
      <c r="AC24" s="15">
        <f t="shared" si="10"/>
        <v>0</v>
      </c>
      <c r="AD24" s="15"/>
      <c r="AE24" s="16">
        <f t="shared" si="24"/>
        <v>0</v>
      </c>
      <c r="AF24" s="16"/>
      <c r="AG24" s="15">
        <f t="shared" si="11"/>
        <v>0</v>
      </c>
      <c r="AH24" s="15">
        <f t="shared" si="12"/>
        <v>0</v>
      </c>
      <c r="AI24" s="15">
        <f t="shared" si="13"/>
        <v>0</v>
      </c>
      <c r="AJ24" s="15">
        <f t="shared" si="14"/>
        <v>0</v>
      </c>
      <c r="AK24" s="15">
        <f t="shared" si="15"/>
        <v>0</v>
      </c>
      <c r="AL24" s="15">
        <f t="shared" si="22"/>
        <v>0</v>
      </c>
      <c r="AM24" s="16">
        <f t="shared" si="23"/>
        <v>0</v>
      </c>
      <c r="AN24" s="17"/>
      <c r="AO24" s="8">
        <f t="shared" si="16"/>
        <v>0</v>
      </c>
      <c r="AP24" s="8">
        <f t="shared" si="17"/>
        <v>0</v>
      </c>
      <c r="AQ24" s="18">
        <f t="shared" si="18"/>
        <v>0</v>
      </c>
      <c r="AR24" s="18">
        <f t="shared" si="19"/>
        <v>0</v>
      </c>
      <c r="AS24" s="16"/>
      <c r="AT24" s="8"/>
    </row>
    <row r="25" spans="1:46" ht="18" customHeight="1" hidden="1">
      <c r="A25" s="4">
        <v>20</v>
      </c>
      <c r="B25" s="38"/>
      <c r="C25" s="6"/>
      <c r="D25" s="11"/>
      <c r="E25" s="11"/>
      <c r="F25" s="11"/>
      <c r="G25" s="11"/>
      <c r="H25" s="11"/>
      <c r="I25" s="51"/>
      <c r="J25" s="13">
        <f t="shared" si="0"/>
      </c>
      <c r="K25" s="12"/>
      <c r="L25" s="12"/>
      <c r="M25" s="12"/>
      <c r="N25" s="12"/>
      <c r="O25" s="12"/>
      <c r="P25" s="12"/>
      <c r="Q25" s="53"/>
      <c r="R25" s="64">
        <f t="shared" si="1"/>
      </c>
      <c r="S25" s="64">
        <f t="shared" si="2"/>
      </c>
      <c r="T25" s="14">
        <f t="shared" si="3"/>
      </c>
      <c r="U25" s="2">
        <f t="shared" si="4"/>
      </c>
      <c r="V25" s="8"/>
      <c r="W25" s="8" t="e">
        <f t="shared" si="5"/>
        <v>#VALUE!</v>
      </c>
      <c r="X25" s="8"/>
      <c r="Y25" s="15">
        <f t="shared" si="6"/>
        <v>0</v>
      </c>
      <c r="Z25" s="15">
        <f t="shared" si="7"/>
        <v>0</v>
      </c>
      <c r="AA25" s="15">
        <f t="shared" si="8"/>
        <v>0</v>
      </c>
      <c r="AB25" s="15">
        <f t="shared" si="9"/>
        <v>0</v>
      </c>
      <c r="AC25" s="15">
        <f t="shared" si="10"/>
        <v>0</v>
      </c>
      <c r="AD25" s="15"/>
      <c r="AE25" s="16">
        <f t="shared" si="24"/>
        <v>0</v>
      </c>
      <c r="AF25" s="16"/>
      <c r="AG25" s="15">
        <f t="shared" si="11"/>
        <v>0</v>
      </c>
      <c r="AH25" s="15">
        <f t="shared" si="12"/>
        <v>0</v>
      </c>
      <c r="AI25" s="15">
        <f t="shared" si="13"/>
        <v>0</v>
      </c>
      <c r="AJ25" s="15">
        <f t="shared" si="14"/>
        <v>0</v>
      </c>
      <c r="AK25" s="15">
        <f t="shared" si="15"/>
        <v>0</v>
      </c>
      <c r="AL25" s="15">
        <f t="shared" si="22"/>
        <v>0</v>
      </c>
      <c r="AM25" s="16">
        <f t="shared" si="23"/>
        <v>0</v>
      </c>
      <c r="AN25" s="17"/>
      <c r="AO25" s="8">
        <f t="shared" si="16"/>
        <v>0</v>
      </c>
      <c r="AP25" s="8">
        <f t="shared" si="17"/>
        <v>0</v>
      </c>
      <c r="AQ25" s="18">
        <f t="shared" si="18"/>
        <v>0</v>
      </c>
      <c r="AR25" s="18">
        <f t="shared" si="19"/>
        <v>0</v>
      </c>
      <c r="AS25" s="16"/>
      <c r="AT25" s="8"/>
    </row>
    <row r="26" spans="1:46" ht="18" customHeight="1" hidden="1">
      <c r="A26" s="4">
        <v>21</v>
      </c>
      <c r="B26" s="38"/>
      <c r="C26" s="6"/>
      <c r="D26" s="11"/>
      <c r="E26" s="11"/>
      <c r="F26" s="11"/>
      <c r="G26" s="11"/>
      <c r="H26" s="11"/>
      <c r="I26" s="51"/>
      <c r="J26" s="13">
        <f t="shared" si="0"/>
      </c>
      <c r="K26" s="12"/>
      <c r="L26" s="12"/>
      <c r="M26" s="12"/>
      <c r="N26" s="12"/>
      <c r="O26" s="12"/>
      <c r="P26" s="12"/>
      <c r="Q26" s="53"/>
      <c r="R26" s="64">
        <f t="shared" si="1"/>
      </c>
      <c r="S26" s="64">
        <f t="shared" si="2"/>
      </c>
      <c r="T26" s="14">
        <f t="shared" si="3"/>
      </c>
      <c r="U26" s="2">
        <f t="shared" si="4"/>
      </c>
      <c r="V26" s="8"/>
      <c r="W26" s="8" t="e">
        <f t="shared" si="5"/>
        <v>#VALUE!</v>
      </c>
      <c r="X26" s="8"/>
      <c r="Y26" s="15">
        <f t="shared" si="6"/>
        <v>0</v>
      </c>
      <c r="Z26" s="15">
        <f t="shared" si="7"/>
        <v>0</v>
      </c>
      <c r="AA26" s="15">
        <f t="shared" si="8"/>
        <v>0</v>
      </c>
      <c r="AB26" s="15">
        <f t="shared" si="9"/>
        <v>0</v>
      </c>
      <c r="AC26" s="15">
        <f t="shared" si="10"/>
        <v>0</v>
      </c>
      <c r="AD26" s="15"/>
      <c r="AE26" s="16">
        <f t="shared" si="24"/>
        <v>0</v>
      </c>
      <c r="AF26" s="16"/>
      <c r="AG26" s="15">
        <f t="shared" si="11"/>
        <v>0</v>
      </c>
      <c r="AH26" s="15">
        <f t="shared" si="12"/>
        <v>0</v>
      </c>
      <c r="AI26" s="15">
        <f t="shared" si="13"/>
        <v>0</v>
      </c>
      <c r="AJ26" s="15">
        <f t="shared" si="14"/>
        <v>0</v>
      </c>
      <c r="AK26" s="15">
        <f t="shared" si="15"/>
        <v>0</v>
      </c>
      <c r="AL26" s="15">
        <f t="shared" si="22"/>
        <v>0</v>
      </c>
      <c r="AM26" s="16">
        <f t="shared" si="23"/>
        <v>0</v>
      </c>
      <c r="AN26" s="17"/>
      <c r="AO26" s="8">
        <f t="shared" si="16"/>
        <v>0</v>
      </c>
      <c r="AP26" s="8">
        <f t="shared" si="17"/>
        <v>0</v>
      </c>
      <c r="AQ26" s="18">
        <f t="shared" si="18"/>
        <v>0</v>
      </c>
      <c r="AR26" s="18">
        <f t="shared" si="19"/>
        <v>0</v>
      </c>
      <c r="AS26" s="16"/>
      <c r="AT26" s="8"/>
    </row>
    <row r="27" spans="1:46" ht="18" customHeight="1" hidden="1">
      <c r="A27" s="4">
        <v>22</v>
      </c>
      <c r="B27" s="38"/>
      <c r="C27" s="6"/>
      <c r="D27" s="11"/>
      <c r="E27" s="11"/>
      <c r="F27" s="11"/>
      <c r="G27" s="11"/>
      <c r="H27" s="11"/>
      <c r="I27" s="51"/>
      <c r="J27" s="13">
        <f t="shared" si="0"/>
      </c>
      <c r="K27" s="12"/>
      <c r="L27" s="12"/>
      <c r="M27" s="12"/>
      <c r="N27" s="12"/>
      <c r="O27" s="12"/>
      <c r="P27" s="12"/>
      <c r="Q27" s="53"/>
      <c r="R27" s="64">
        <f t="shared" si="1"/>
      </c>
      <c r="S27" s="64">
        <f t="shared" si="2"/>
      </c>
      <c r="T27" s="14">
        <f t="shared" si="3"/>
      </c>
      <c r="U27" s="2">
        <f t="shared" si="4"/>
      </c>
      <c r="V27" s="8"/>
      <c r="W27" s="8" t="e">
        <f t="shared" si="5"/>
        <v>#VALUE!</v>
      </c>
      <c r="X27" s="8"/>
      <c r="Y27" s="15">
        <f t="shared" si="6"/>
        <v>0</v>
      </c>
      <c r="Z27" s="15">
        <f t="shared" si="7"/>
        <v>0</v>
      </c>
      <c r="AA27" s="15">
        <f t="shared" si="8"/>
        <v>0</v>
      </c>
      <c r="AB27" s="15">
        <f t="shared" si="9"/>
        <v>0</v>
      </c>
      <c r="AC27" s="15">
        <f t="shared" si="10"/>
        <v>0</v>
      </c>
      <c r="AD27" s="15"/>
      <c r="AE27" s="16">
        <f t="shared" si="24"/>
        <v>0</v>
      </c>
      <c r="AF27" s="16"/>
      <c r="AG27" s="15">
        <f t="shared" si="11"/>
        <v>0</v>
      </c>
      <c r="AH27" s="15">
        <f t="shared" si="12"/>
        <v>0</v>
      </c>
      <c r="AI27" s="15">
        <f t="shared" si="13"/>
        <v>0</v>
      </c>
      <c r="AJ27" s="15">
        <f t="shared" si="14"/>
        <v>0</v>
      </c>
      <c r="AK27" s="15">
        <f t="shared" si="15"/>
        <v>0</v>
      </c>
      <c r="AL27" s="15">
        <f t="shared" si="22"/>
        <v>0</v>
      </c>
      <c r="AM27" s="16">
        <f t="shared" si="23"/>
        <v>0</v>
      </c>
      <c r="AN27" s="17"/>
      <c r="AO27" s="8">
        <f t="shared" si="16"/>
        <v>0</v>
      </c>
      <c r="AP27" s="8">
        <f t="shared" si="17"/>
        <v>0</v>
      </c>
      <c r="AQ27" s="18">
        <f t="shared" si="18"/>
        <v>0</v>
      </c>
      <c r="AR27" s="18">
        <f t="shared" si="19"/>
        <v>0</v>
      </c>
      <c r="AS27" s="16"/>
      <c r="AT27" s="8"/>
    </row>
    <row r="28" spans="1:46" ht="18" customHeight="1" hidden="1">
      <c r="A28" s="4">
        <v>23</v>
      </c>
      <c r="B28" s="38"/>
      <c r="C28" s="6"/>
      <c r="D28" s="11"/>
      <c r="E28" s="11"/>
      <c r="F28" s="11"/>
      <c r="G28" s="11"/>
      <c r="H28" s="11"/>
      <c r="I28" s="51"/>
      <c r="J28" s="13">
        <f t="shared" si="0"/>
      </c>
      <c r="K28" s="12"/>
      <c r="L28" s="12"/>
      <c r="M28" s="12"/>
      <c r="N28" s="12"/>
      <c r="O28" s="12"/>
      <c r="P28" s="12"/>
      <c r="Q28" s="53"/>
      <c r="R28" s="64">
        <f t="shared" si="1"/>
      </c>
      <c r="S28" s="64">
        <f t="shared" si="2"/>
      </c>
      <c r="T28" s="14">
        <f t="shared" si="3"/>
      </c>
      <c r="U28" s="2">
        <f t="shared" si="4"/>
      </c>
      <c r="V28" s="8"/>
      <c r="W28" s="8" t="e">
        <f t="shared" si="5"/>
        <v>#VALUE!</v>
      </c>
      <c r="X28" s="8"/>
      <c r="Y28" s="15">
        <f t="shared" si="6"/>
        <v>0</v>
      </c>
      <c r="Z28" s="15">
        <f t="shared" si="7"/>
        <v>0</v>
      </c>
      <c r="AA28" s="15">
        <f t="shared" si="8"/>
        <v>0</v>
      </c>
      <c r="AB28" s="15">
        <f t="shared" si="9"/>
        <v>0</v>
      </c>
      <c r="AC28" s="15">
        <f t="shared" si="10"/>
        <v>0</v>
      </c>
      <c r="AD28" s="15"/>
      <c r="AE28" s="16">
        <f t="shared" si="24"/>
        <v>0</v>
      </c>
      <c r="AF28" s="16"/>
      <c r="AG28" s="15">
        <f t="shared" si="11"/>
        <v>0</v>
      </c>
      <c r="AH28" s="15">
        <f t="shared" si="12"/>
        <v>0</v>
      </c>
      <c r="AI28" s="15">
        <f t="shared" si="13"/>
        <v>0</v>
      </c>
      <c r="AJ28" s="15">
        <f t="shared" si="14"/>
        <v>0</v>
      </c>
      <c r="AK28" s="15">
        <f t="shared" si="15"/>
        <v>0</v>
      </c>
      <c r="AL28" s="15">
        <f t="shared" si="22"/>
        <v>0</v>
      </c>
      <c r="AM28" s="16">
        <f t="shared" si="23"/>
        <v>0</v>
      </c>
      <c r="AN28" s="17"/>
      <c r="AO28" s="8">
        <f t="shared" si="16"/>
        <v>0</v>
      </c>
      <c r="AP28" s="8">
        <f t="shared" si="17"/>
        <v>0</v>
      </c>
      <c r="AQ28" s="18">
        <f t="shared" si="18"/>
        <v>0</v>
      </c>
      <c r="AR28" s="18">
        <f t="shared" si="19"/>
        <v>0</v>
      </c>
      <c r="AS28" s="16"/>
      <c r="AT28" s="8"/>
    </row>
    <row r="29" spans="1:44" ht="18" customHeight="1" hidden="1">
      <c r="A29" s="4">
        <v>24</v>
      </c>
      <c r="B29" s="38"/>
      <c r="C29" s="6"/>
      <c r="D29" s="11"/>
      <c r="E29" s="11"/>
      <c r="F29" s="11"/>
      <c r="G29" s="11"/>
      <c r="H29" s="11"/>
      <c r="I29" s="51"/>
      <c r="J29" s="13">
        <f t="shared" si="0"/>
      </c>
      <c r="K29" s="12"/>
      <c r="L29" s="12"/>
      <c r="M29" s="12"/>
      <c r="N29" s="12"/>
      <c r="O29" s="12"/>
      <c r="P29" s="12"/>
      <c r="Q29" s="53"/>
      <c r="R29" s="64">
        <f t="shared" si="1"/>
      </c>
      <c r="S29" s="64">
        <f t="shared" si="2"/>
      </c>
      <c r="T29" s="14">
        <f t="shared" si="3"/>
      </c>
      <c r="U29" s="2">
        <f t="shared" si="4"/>
      </c>
      <c r="W29" s="8" t="e">
        <f t="shared" si="5"/>
        <v>#VALUE!</v>
      </c>
      <c r="Y29" s="15">
        <f t="shared" si="6"/>
        <v>0</v>
      </c>
      <c r="Z29" s="15">
        <f t="shared" si="7"/>
        <v>0</v>
      </c>
      <c r="AA29" s="15">
        <f t="shared" si="8"/>
        <v>0</v>
      </c>
      <c r="AB29" s="15">
        <f t="shared" si="9"/>
        <v>0</v>
      </c>
      <c r="AC29" s="15">
        <f t="shared" si="10"/>
        <v>0</v>
      </c>
      <c r="AD29" s="15"/>
      <c r="AE29" s="16">
        <f t="shared" si="24"/>
        <v>0</v>
      </c>
      <c r="AF29" s="16"/>
      <c r="AG29" s="15">
        <f t="shared" si="11"/>
        <v>0</v>
      </c>
      <c r="AH29" s="15">
        <f t="shared" si="12"/>
        <v>0</v>
      </c>
      <c r="AI29" s="15">
        <f t="shared" si="13"/>
        <v>0</v>
      </c>
      <c r="AJ29" s="15">
        <f t="shared" si="14"/>
        <v>0</v>
      </c>
      <c r="AK29" s="15">
        <f t="shared" si="15"/>
        <v>0</v>
      </c>
      <c r="AL29" s="15">
        <f t="shared" si="22"/>
        <v>0</v>
      </c>
      <c r="AM29" s="16">
        <f t="shared" si="23"/>
        <v>0</v>
      </c>
      <c r="AN29" s="17"/>
      <c r="AO29" s="8">
        <f t="shared" si="16"/>
        <v>0</v>
      </c>
      <c r="AP29" s="8">
        <f t="shared" si="17"/>
        <v>0</v>
      </c>
      <c r="AQ29" s="18">
        <f t="shared" si="18"/>
        <v>0</v>
      </c>
      <c r="AR29" s="18">
        <f t="shared" si="19"/>
        <v>0</v>
      </c>
    </row>
    <row r="30" spans="1:44" ht="18" customHeight="1" hidden="1">
      <c r="A30" s="4">
        <v>25</v>
      </c>
      <c r="B30" s="38"/>
      <c r="C30" s="6"/>
      <c r="D30" s="11"/>
      <c r="E30" s="11"/>
      <c r="F30" s="11"/>
      <c r="G30" s="11"/>
      <c r="H30" s="11"/>
      <c r="I30" s="51"/>
      <c r="J30" s="13">
        <f t="shared" si="0"/>
      </c>
      <c r="K30" s="12"/>
      <c r="L30" s="12"/>
      <c r="M30" s="12"/>
      <c r="N30" s="12"/>
      <c r="O30" s="12"/>
      <c r="P30" s="12"/>
      <c r="Q30" s="53"/>
      <c r="R30" s="64">
        <f t="shared" si="1"/>
      </c>
      <c r="S30" s="64">
        <f t="shared" si="2"/>
      </c>
      <c r="T30" s="14">
        <f t="shared" si="3"/>
      </c>
      <c r="U30" s="2">
        <f t="shared" si="4"/>
      </c>
      <c r="W30" s="8" t="e">
        <f t="shared" si="5"/>
        <v>#VALUE!</v>
      </c>
      <c r="Y30" s="15">
        <f t="shared" si="6"/>
        <v>0</v>
      </c>
      <c r="Z30" s="15">
        <f t="shared" si="7"/>
        <v>0</v>
      </c>
      <c r="AA30" s="15">
        <f t="shared" si="8"/>
        <v>0</v>
      </c>
      <c r="AB30" s="15">
        <f t="shared" si="9"/>
        <v>0</v>
      </c>
      <c r="AC30" s="15">
        <f t="shared" si="10"/>
        <v>0</v>
      </c>
      <c r="AD30" s="15"/>
      <c r="AE30" s="16">
        <f t="shared" si="24"/>
        <v>0</v>
      </c>
      <c r="AF30" s="16"/>
      <c r="AG30" s="15">
        <f t="shared" si="11"/>
        <v>0</v>
      </c>
      <c r="AH30" s="15">
        <f t="shared" si="12"/>
        <v>0</v>
      </c>
      <c r="AI30" s="15">
        <f t="shared" si="13"/>
        <v>0</v>
      </c>
      <c r="AJ30" s="15">
        <f t="shared" si="14"/>
        <v>0</v>
      </c>
      <c r="AK30" s="15">
        <f t="shared" si="15"/>
        <v>0</v>
      </c>
      <c r="AL30" s="15">
        <f t="shared" si="22"/>
        <v>0</v>
      </c>
      <c r="AM30" s="16">
        <f t="shared" si="23"/>
        <v>0</v>
      </c>
      <c r="AN30" s="17"/>
      <c r="AO30" s="8">
        <f t="shared" si="16"/>
        <v>0</v>
      </c>
      <c r="AP30" s="8">
        <f t="shared" si="17"/>
        <v>0</v>
      </c>
      <c r="AQ30" s="18">
        <f t="shared" si="18"/>
        <v>0</v>
      </c>
      <c r="AR30" s="18">
        <f t="shared" si="19"/>
        <v>0</v>
      </c>
    </row>
    <row r="31" spans="1:44" ht="18" customHeight="1" hidden="1">
      <c r="A31" s="4">
        <v>26</v>
      </c>
      <c r="B31" s="38"/>
      <c r="C31" s="6"/>
      <c r="D31" s="11"/>
      <c r="E31" s="11"/>
      <c r="F31" s="11"/>
      <c r="G31" s="11"/>
      <c r="H31" s="11"/>
      <c r="I31" s="51"/>
      <c r="J31" s="13">
        <f t="shared" si="0"/>
      </c>
      <c r="K31" s="12"/>
      <c r="L31" s="12"/>
      <c r="M31" s="12"/>
      <c r="N31" s="12"/>
      <c r="O31" s="12"/>
      <c r="P31" s="12"/>
      <c r="Q31" s="53"/>
      <c r="R31" s="64">
        <f t="shared" si="1"/>
      </c>
      <c r="S31" s="64">
        <f t="shared" si="2"/>
      </c>
      <c r="T31" s="14">
        <f t="shared" si="3"/>
      </c>
      <c r="U31" s="2">
        <f t="shared" si="4"/>
      </c>
      <c r="W31" s="8" t="e">
        <f t="shared" si="5"/>
        <v>#VALUE!</v>
      </c>
      <c r="Y31" s="15">
        <f t="shared" si="6"/>
        <v>0</v>
      </c>
      <c r="Z31" s="15">
        <f t="shared" si="7"/>
        <v>0</v>
      </c>
      <c r="AA31" s="15">
        <f t="shared" si="8"/>
        <v>0</v>
      </c>
      <c r="AB31" s="15">
        <f t="shared" si="9"/>
        <v>0</v>
      </c>
      <c r="AC31" s="15">
        <f t="shared" si="10"/>
        <v>0</v>
      </c>
      <c r="AD31" s="15"/>
      <c r="AE31" s="16">
        <f t="shared" si="24"/>
        <v>0</v>
      </c>
      <c r="AF31" s="16"/>
      <c r="AG31" s="15">
        <f t="shared" si="11"/>
        <v>0</v>
      </c>
      <c r="AH31" s="15">
        <f t="shared" si="12"/>
        <v>0</v>
      </c>
      <c r="AI31" s="15">
        <f t="shared" si="13"/>
        <v>0</v>
      </c>
      <c r="AJ31" s="15">
        <f t="shared" si="14"/>
        <v>0</v>
      </c>
      <c r="AK31" s="15">
        <f t="shared" si="15"/>
        <v>0</v>
      </c>
      <c r="AL31" s="15">
        <f t="shared" si="22"/>
        <v>0</v>
      </c>
      <c r="AM31" s="16">
        <f t="shared" si="23"/>
        <v>0</v>
      </c>
      <c r="AN31" s="17"/>
      <c r="AO31" s="8">
        <f t="shared" si="16"/>
        <v>0</v>
      </c>
      <c r="AP31" s="8">
        <f t="shared" si="17"/>
        <v>0</v>
      </c>
      <c r="AQ31" s="18">
        <f t="shared" si="18"/>
        <v>0</v>
      </c>
      <c r="AR31" s="18">
        <f t="shared" si="19"/>
        <v>0</v>
      </c>
    </row>
    <row r="32" spans="1:44" ht="18" customHeight="1" hidden="1">
      <c r="A32" s="4">
        <v>27</v>
      </c>
      <c r="B32" s="38"/>
      <c r="C32" s="6"/>
      <c r="D32" s="11"/>
      <c r="E32" s="11"/>
      <c r="F32" s="11"/>
      <c r="G32" s="11"/>
      <c r="H32" s="11"/>
      <c r="I32" s="51"/>
      <c r="J32" s="13">
        <f t="shared" si="0"/>
      </c>
      <c r="K32" s="12"/>
      <c r="L32" s="12"/>
      <c r="M32" s="12"/>
      <c r="N32" s="12"/>
      <c r="O32" s="12"/>
      <c r="P32" s="12"/>
      <c r="Q32" s="53"/>
      <c r="R32" s="64">
        <f t="shared" si="1"/>
      </c>
      <c r="S32" s="64">
        <f t="shared" si="2"/>
      </c>
      <c r="T32" s="14">
        <f t="shared" si="3"/>
      </c>
      <c r="U32" s="2">
        <f t="shared" si="4"/>
      </c>
      <c r="W32" s="8" t="e">
        <f t="shared" si="5"/>
        <v>#VALUE!</v>
      </c>
      <c r="Y32" s="15">
        <f t="shared" si="6"/>
        <v>0</v>
      </c>
      <c r="Z32" s="15">
        <f t="shared" si="7"/>
        <v>0</v>
      </c>
      <c r="AA32" s="15">
        <f t="shared" si="8"/>
        <v>0</v>
      </c>
      <c r="AB32" s="15">
        <f t="shared" si="9"/>
        <v>0</v>
      </c>
      <c r="AC32" s="15">
        <f t="shared" si="10"/>
        <v>0</v>
      </c>
      <c r="AD32" s="15"/>
      <c r="AE32" s="16">
        <f t="shared" si="24"/>
        <v>0</v>
      </c>
      <c r="AF32" s="16"/>
      <c r="AG32" s="15">
        <f t="shared" si="11"/>
        <v>0</v>
      </c>
      <c r="AH32" s="15">
        <f t="shared" si="12"/>
        <v>0</v>
      </c>
      <c r="AI32" s="15">
        <f t="shared" si="13"/>
        <v>0</v>
      </c>
      <c r="AJ32" s="15">
        <f t="shared" si="14"/>
        <v>0</v>
      </c>
      <c r="AK32" s="15">
        <f t="shared" si="15"/>
        <v>0</v>
      </c>
      <c r="AL32" s="15">
        <f t="shared" si="22"/>
        <v>0</v>
      </c>
      <c r="AM32" s="16">
        <f t="shared" si="23"/>
        <v>0</v>
      </c>
      <c r="AN32" s="17"/>
      <c r="AO32" s="8">
        <f t="shared" si="16"/>
        <v>0</v>
      </c>
      <c r="AP32" s="8">
        <f t="shared" si="17"/>
        <v>0</v>
      </c>
      <c r="AQ32" s="18">
        <f t="shared" si="18"/>
        <v>0</v>
      </c>
      <c r="AR32" s="18">
        <f t="shared" si="19"/>
        <v>0</v>
      </c>
    </row>
    <row r="33" spans="1:44" ht="18" customHeight="1" hidden="1">
      <c r="A33" s="4">
        <v>28</v>
      </c>
      <c r="B33" s="38"/>
      <c r="C33" s="6"/>
      <c r="D33" s="11"/>
      <c r="E33" s="11"/>
      <c r="F33" s="11"/>
      <c r="G33" s="11"/>
      <c r="H33" s="11"/>
      <c r="I33" s="51"/>
      <c r="J33" s="13">
        <f t="shared" si="0"/>
      </c>
      <c r="K33" s="12"/>
      <c r="L33" s="12"/>
      <c r="M33" s="12"/>
      <c r="N33" s="12"/>
      <c r="O33" s="12"/>
      <c r="P33" s="12"/>
      <c r="Q33" s="53"/>
      <c r="R33" s="64">
        <f t="shared" si="1"/>
      </c>
      <c r="S33" s="64">
        <f t="shared" si="2"/>
      </c>
      <c r="T33" s="14">
        <f t="shared" si="3"/>
      </c>
      <c r="U33" s="2">
        <f t="shared" si="4"/>
      </c>
      <c r="W33" s="8" t="e">
        <f t="shared" si="5"/>
        <v>#VALUE!</v>
      </c>
      <c r="Y33" s="15">
        <f t="shared" si="6"/>
        <v>0</v>
      </c>
      <c r="Z33" s="15">
        <f t="shared" si="7"/>
        <v>0</v>
      </c>
      <c r="AA33" s="15">
        <f t="shared" si="8"/>
        <v>0</v>
      </c>
      <c r="AB33" s="15">
        <f t="shared" si="9"/>
        <v>0</v>
      </c>
      <c r="AC33" s="15">
        <f t="shared" si="10"/>
        <v>0</v>
      </c>
      <c r="AD33" s="15"/>
      <c r="AE33" s="16">
        <f t="shared" si="24"/>
        <v>0</v>
      </c>
      <c r="AF33" s="16"/>
      <c r="AG33" s="15">
        <f t="shared" si="11"/>
        <v>0</v>
      </c>
      <c r="AH33" s="15">
        <f t="shared" si="12"/>
        <v>0</v>
      </c>
      <c r="AI33" s="15">
        <f t="shared" si="13"/>
        <v>0</v>
      </c>
      <c r="AJ33" s="15">
        <f t="shared" si="14"/>
        <v>0</v>
      </c>
      <c r="AK33" s="15">
        <f t="shared" si="15"/>
        <v>0</v>
      </c>
      <c r="AL33" s="15">
        <f t="shared" si="22"/>
        <v>0</v>
      </c>
      <c r="AM33" s="16">
        <f t="shared" si="23"/>
        <v>0</v>
      </c>
      <c r="AN33" s="17"/>
      <c r="AO33" s="8">
        <f t="shared" si="16"/>
        <v>0</v>
      </c>
      <c r="AP33" s="8">
        <f t="shared" si="17"/>
        <v>0</v>
      </c>
      <c r="AQ33" s="18">
        <f t="shared" si="18"/>
        <v>0</v>
      </c>
      <c r="AR33" s="18">
        <f t="shared" si="19"/>
        <v>0</v>
      </c>
    </row>
    <row r="34" spans="1:44" ht="18" customHeight="1" hidden="1">
      <c r="A34" s="4">
        <v>29</v>
      </c>
      <c r="B34" s="38"/>
      <c r="C34" s="6"/>
      <c r="D34" s="11"/>
      <c r="E34" s="11"/>
      <c r="F34" s="11"/>
      <c r="G34" s="11"/>
      <c r="H34" s="11"/>
      <c r="I34" s="51"/>
      <c r="J34" s="13">
        <f t="shared" si="0"/>
      </c>
      <c r="K34" s="12"/>
      <c r="L34" s="12"/>
      <c r="M34" s="12"/>
      <c r="N34" s="12"/>
      <c r="O34" s="12"/>
      <c r="P34" s="12"/>
      <c r="Q34" s="53"/>
      <c r="R34" s="64">
        <f t="shared" si="1"/>
      </c>
      <c r="S34" s="64">
        <f t="shared" si="2"/>
      </c>
      <c r="T34" s="14">
        <f t="shared" si="3"/>
      </c>
      <c r="U34" s="2">
        <f t="shared" si="4"/>
      </c>
      <c r="W34" s="8" t="e">
        <f t="shared" si="5"/>
        <v>#VALUE!</v>
      </c>
      <c r="Y34" s="15">
        <f t="shared" si="6"/>
        <v>0</v>
      </c>
      <c r="Z34" s="15">
        <f t="shared" si="7"/>
        <v>0</v>
      </c>
      <c r="AA34" s="15">
        <f t="shared" si="8"/>
        <v>0</v>
      </c>
      <c r="AB34" s="15">
        <f t="shared" si="9"/>
        <v>0</v>
      </c>
      <c r="AC34" s="15">
        <f t="shared" si="10"/>
        <v>0</v>
      </c>
      <c r="AD34" s="15"/>
      <c r="AE34" s="16">
        <f t="shared" si="24"/>
        <v>0</v>
      </c>
      <c r="AF34" s="16"/>
      <c r="AG34" s="15">
        <f t="shared" si="11"/>
        <v>0</v>
      </c>
      <c r="AH34" s="15">
        <f t="shared" si="12"/>
        <v>0</v>
      </c>
      <c r="AI34" s="15">
        <f t="shared" si="13"/>
        <v>0</v>
      </c>
      <c r="AJ34" s="15">
        <f t="shared" si="14"/>
        <v>0</v>
      </c>
      <c r="AK34" s="15">
        <f t="shared" si="15"/>
        <v>0</v>
      </c>
      <c r="AL34" s="15">
        <f t="shared" si="22"/>
        <v>0</v>
      </c>
      <c r="AM34" s="16">
        <f t="shared" si="23"/>
        <v>0</v>
      </c>
      <c r="AN34" s="17"/>
      <c r="AO34" s="8">
        <f t="shared" si="16"/>
        <v>0</v>
      </c>
      <c r="AP34" s="8">
        <f t="shared" si="17"/>
        <v>0</v>
      </c>
      <c r="AQ34" s="18">
        <f t="shared" si="18"/>
        <v>0</v>
      </c>
      <c r="AR34" s="18">
        <f t="shared" si="19"/>
        <v>0</v>
      </c>
    </row>
    <row r="35" spans="1:44" ht="18" customHeight="1" hidden="1">
      <c r="A35" s="4">
        <v>30</v>
      </c>
      <c r="B35" s="38"/>
      <c r="C35" s="6"/>
      <c r="D35" s="11"/>
      <c r="E35" s="11"/>
      <c r="F35" s="11"/>
      <c r="G35" s="11"/>
      <c r="H35" s="11"/>
      <c r="I35" s="51"/>
      <c r="J35" s="13">
        <f t="shared" si="0"/>
      </c>
      <c r="K35" s="12"/>
      <c r="L35" s="12"/>
      <c r="M35" s="12"/>
      <c r="N35" s="12"/>
      <c r="O35" s="12"/>
      <c r="P35" s="12"/>
      <c r="Q35" s="53"/>
      <c r="R35" s="64">
        <f t="shared" si="1"/>
      </c>
      <c r="S35" s="64">
        <f t="shared" si="2"/>
      </c>
      <c r="T35" s="14">
        <f t="shared" si="3"/>
      </c>
      <c r="U35" s="2">
        <f t="shared" si="4"/>
      </c>
      <c r="W35" s="8" t="e">
        <f t="shared" si="5"/>
        <v>#VALUE!</v>
      </c>
      <c r="Y35" s="15">
        <f t="shared" si="6"/>
        <v>0</v>
      </c>
      <c r="Z35" s="15">
        <f t="shared" si="7"/>
        <v>0</v>
      </c>
      <c r="AA35" s="15">
        <f t="shared" si="8"/>
        <v>0</v>
      </c>
      <c r="AB35" s="15">
        <f t="shared" si="9"/>
        <v>0</v>
      </c>
      <c r="AC35" s="15">
        <f t="shared" si="10"/>
        <v>0</v>
      </c>
      <c r="AD35" s="15"/>
      <c r="AE35" s="16">
        <f t="shared" si="24"/>
        <v>0</v>
      </c>
      <c r="AF35" s="16"/>
      <c r="AG35" s="15">
        <f t="shared" si="11"/>
        <v>0</v>
      </c>
      <c r="AH35" s="15">
        <f t="shared" si="12"/>
        <v>0</v>
      </c>
      <c r="AI35" s="15">
        <f t="shared" si="13"/>
        <v>0</v>
      </c>
      <c r="AJ35" s="15">
        <f t="shared" si="14"/>
        <v>0</v>
      </c>
      <c r="AK35" s="15">
        <f t="shared" si="15"/>
        <v>0</v>
      </c>
      <c r="AL35" s="15">
        <f t="shared" si="22"/>
        <v>0</v>
      </c>
      <c r="AM35" s="16">
        <f t="shared" si="23"/>
        <v>0</v>
      </c>
      <c r="AN35" s="17"/>
      <c r="AO35" s="8">
        <f t="shared" si="16"/>
        <v>0</v>
      </c>
      <c r="AP35" s="8">
        <f t="shared" si="17"/>
        <v>0</v>
      </c>
      <c r="AQ35" s="18">
        <f t="shared" si="18"/>
        <v>0</v>
      </c>
      <c r="AR35" s="18">
        <f t="shared" si="19"/>
        <v>0</v>
      </c>
    </row>
    <row r="36" spans="38:39" ht="18" customHeight="1" hidden="1">
      <c r="AL36" s="15">
        <f t="shared" si="22"/>
        <v>0</v>
      </c>
      <c r="AM36" s="16">
        <f t="shared" si="23"/>
        <v>0</v>
      </c>
    </row>
    <row r="37" spans="38:39" ht="18" customHeight="1" hidden="1">
      <c r="AL37" s="15">
        <f t="shared" si="22"/>
        <v>0</v>
      </c>
      <c r="AM37" s="16">
        <f t="shared" si="23"/>
        <v>0</v>
      </c>
    </row>
    <row r="39" spans="1:21" s="30" customFormat="1" ht="18" customHeight="1">
      <c r="A39" s="31" t="str">
        <f>A1</f>
        <v>第５回　全九州トランポリンマスターズ大会</v>
      </c>
      <c r="B39" s="29"/>
      <c r="C39" s="29"/>
      <c r="I39" s="60"/>
      <c r="Q39" s="60"/>
      <c r="R39" s="60"/>
      <c r="S39" s="60"/>
      <c r="U39" s="27"/>
    </row>
    <row r="40" spans="1:21" s="30" customFormat="1" ht="18" customHeight="1">
      <c r="A40" s="31" t="str">
        <f>A2</f>
        <v>予選男子</v>
      </c>
      <c r="B40" s="29"/>
      <c r="I40" s="60"/>
      <c r="Q40" s="60"/>
      <c r="R40" s="60"/>
      <c r="S40" s="60"/>
      <c r="U40" s="27"/>
    </row>
    <row r="41" spans="1:20" ht="18" customHeight="1">
      <c r="A41" s="67" t="s">
        <v>71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7" ht="18" customHeight="1">
      <c r="A42" s="76" t="s">
        <v>0</v>
      </c>
      <c r="B42" s="70" t="s">
        <v>11</v>
      </c>
      <c r="C42" s="70" t="s">
        <v>1</v>
      </c>
      <c r="D42" s="71" t="s">
        <v>32</v>
      </c>
      <c r="E42" s="71"/>
      <c r="F42" s="71"/>
      <c r="G42" s="71"/>
      <c r="H42" s="71"/>
      <c r="I42" s="71"/>
      <c r="J42" s="71"/>
      <c r="K42" s="71" t="s">
        <v>33</v>
      </c>
      <c r="L42" s="71"/>
      <c r="M42" s="71"/>
      <c r="N42" s="71"/>
      <c r="O42" s="71"/>
      <c r="P42" s="71"/>
      <c r="Q42" s="71"/>
      <c r="R42" s="71"/>
      <c r="S42" s="75" t="s">
        <v>34</v>
      </c>
      <c r="T42" s="70" t="s">
        <v>35</v>
      </c>
      <c r="W42" s="9" t="s">
        <v>9</v>
      </c>
      <c r="X42" s="22" t="s">
        <v>37</v>
      </c>
      <c r="Y42" s="22"/>
      <c r="Z42" s="22"/>
      <c r="AA42" s="22">
        <f>IF(MAX($T$6:$T$35)&gt;10,10,MAX($T$6:$T$35))</f>
        <v>6</v>
      </c>
    </row>
    <row r="43" spans="1:44" ht="18" customHeight="1">
      <c r="A43" s="77"/>
      <c r="B43" s="70"/>
      <c r="C43" s="70"/>
      <c r="D43" s="72" t="s">
        <v>13</v>
      </c>
      <c r="E43" s="73"/>
      <c r="F43" s="72" t="s">
        <v>14</v>
      </c>
      <c r="G43" s="73"/>
      <c r="H43" s="72" t="s">
        <v>29</v>
      </c>
      <c r="I43" s="74"/>
      <c r="J43" s="73"/>
      <c r="K43" s="7" t="s">
        <v>2</v>
      </c>
      <c r="L43" s="7" t="s">
        <v>3</v>
      </c>
      <c r="M43" s="7" t="s">
        <v>4</v>
      </c>
      <c r="N43" s="7" t="s">
        <v>5</v>
      </c>
      <c r="O43" s="7" t="s">
        <v>6</v>
      </c>
      <c r="P43" s="7" t="s">
        <v>7</v>
      </c>
      <c r="Q43" s="58" t="s">
        <v>38</v>
      </c>
      <c r="R43" s="62" t="s">
        <v>8</v>
      </c>
      <c r="S43" s="75"/>
      <c r="T43" s="70"/>
      <c r="Y43" s="9" t="s">
        <v>21</v>
      </c>
      <c r="Z43" s="9" t="s">
        <v>22</v>
      </c>
      <c r="AA43" s="9" t="s">
        <v>23</v>
      </c>
      <c r="AB43" s="9" t="s">
        <v>24</v>
      </c>
      <c r="AC43" s="9" t="s">
        <v>25</v>
      </c>
      <c r="AD43" s="9"/>
      <c r="AE43" s="9" t="s">
        <v>26</v>
      </c>
      <c r="AO43" s="9" t="s">
        <v>36</v>
      </c>
      <c r="AP43" s="9" t="s">
        <v>31</v>
      </c>
      <c r="AQ43" s="9" t="s">
        <v>28</v>
      </c>
      <c r="AR43" s="9" t="s">
        <v>10</v>
      </c>
    </row>
    <row r="44" spans="1:44" ht="18" customHeight="1">
      <c r="A44" s="4">
        <v>1</v>
      </c>
      <c r="B44" s="45" t="str">
        <f aca="true" t="shared" si="25" ref="B44:C53">IF($A44&gt;$AA$42,"",INDEX(B$6:B$35,MATCH($AA$42-$A44+1,$T$6:$T$35,0)))</f>
        <v>川中幸明 </v>
      </c>
      <c r="C44" s="44" t="str">
        <f t="shared" si="25"/>
        <v>小林トランポリンクラブ</v>
      </c>
      <c r="D44" s="65">
        <f aca="true" t="shared" si="26" ref="D44:D53">IF($A44&gt;$AA$42,"",INDEX($J$6:$J$35,MATCH($AA$42-$A44+1,$T$6:$T$35,0)))</f>
        <v>28.810000000000002</v>
      </c>
      <c r="E44" s="66"/>
      <c r="F44" s="65">
        <f aca="true" t="shared" si="27" ref="F44:F53">IF($A44&gt;$AA$42,"",INDEX($R$6:$R$35,MATCH($AA$42-$A44+1,$T$6:$T$35,0)))</f>
        <v>8.535</v>
      </c>
      <c r="G44" s="66"/>
      <c r="H44" s="65">
        <f aca="true" t="shared" si="28" ref="H44:H53">IF($A44&gt;$AA$42,"",INDEX($S$6:$S$35,MATCH($AA$42-$A44+1,$T$6:$T$35,0)))</f>
        <v>37.3</v>
      </c>
      <c r="I44" s="69"/>
      <c r="J44" s="66"/>
      <c r="K44" s="35">
        <v>6.2</v>
      </c>
      <c r="L44" s="35">
        <v>5.2</v>
      </c>
      <c r="M44" s="35">
        <v>5.2</v>
      </c>
      <c r="N44" s="35">
        <v>5.5</v>
      </c>
      <c r="O44" s="35">
        <v>4.6</v>
      </c>
      <c r="P44" s="35">
        <v>1.6</v>
      </c>
      <c r="Q44" s="61">
        <v>9.01</v>
      </c>
      <c r="R44" s="63">
        <f aca="true" t="shared" si="29" ref="R44:R53">IF(B44="","",P44+AE44)</f>
        <v>26.509999999999998</v>
      </c>
      <c r="S44" s="63">
        <f aca="true" t="shared" si="30" ref="S44:S53">IF(B44="","",ROUND(H44+P44+AE44,1))</f>
        <v>63.8</v>
      </c>
      <c r="T44" s="4">
        <f aca="true" t="shared" si="31" ref="T44:T53">IF(B44="","",RANK(AR44,AR$44:AR$53,0))</f>
        <v>6</v>
      </c>
      <c r="U44" s="46">
        <f>R44-P44</f>
        <v>24.909999999999997</v>
      </c>
      <c r="W44" s="8">
        <f aca="true" t="shared" si="32" ref="W44:W53">RANK(S44,S$44:S$53,0)</f>
        <v>6</v>
      </c>
      <c r="Y44" s="15">
        <f aca="true" t="shared" si="33" ref="Y44:Y53">IF(K44="",0,LARGE($K44:$O44,1))</f>
        <v>6.2</v>
      </c>
      <c r="Z44" s="15">
        <f aca="true" t="shared" si="34" ref="Z44:Z53">IF(L44="",0,LARGE($K44:$O44,2))</f>
        <v>5.5</v>
      </c>
      <c r="AA44" s="15">
        <f aca="true" t="shared" si="35" ref="AA44:AA53">IF(M44="",0,LARGE($K44:$O44,3))</f>
        <v>5.2</v>
      </c>
      <c r="AB44" s="15">
        <f aca="true" t="shared" si="36" ref="AB44:AB53">IF(N44="",0,LARGE($K44:$O44,4))</f>
        <v>5.2</v>
      </c>
      <c r="AC44" s="15">
        <f aca="true" t="shared" si="37" ref="AC44:AC53">IF(O44="",0,LARGE($K44:$O44,5))</f>
        <v>4.6</v>
      </c>
      <c r="AD44" s="15">
        <f>Q44</f>
        <v>9.01</v>
      </c>
      <c r="AE44" s="16">
        <f>SUM(Z44:AB44)+AD44</f>
        <v>24.909999999999997</v>
      </c>
      <c r="AO44" s="8">
        <f aca="true" t="shared" si="38" ref="AO44:AO53">IF(S44="",0,S44*1000000)</f>
        <v>63800000</v>
      </c>
      <c r="AP44" s="8">
        <f aca="true" t="shared" si="39" ref="AP44:AP53">IF(R44="",0,R44*1000)</f>
        <v>26509.999999999996</v>
      </c>
      <c r="AQ44" s="18">
        <f aca="true" t="shared" si="40" ref="AQ44:AQ53">SUM(K44:O44)/1000</f>
        <v>0.0267</v>
      </c>
      <c r="AR44" s="18">
        <f aca="true" t="shared" si="41" ref="AR44:AR53">ROUND(AO44+AP44-P44+AQ44,4)</f>
        <v>63826508.4267</v>
      </c>
    </row>
    <row r="45" spans="1:44" ht="18" customHeight="1">
      <c r="A45" s="4">
        <v>2</v>
      </c>
      <c r="B45" s="45" t="str">
        <f t="shared" si="25"/>
        <v>竹嵜道夫</v>
      </c>
      <c r="C45" s="44" t="str">
        <f t="shared" si="25"/>
        <v>熊本トランポリンクラブ</v>
      </c>
      <c r="D45" s="65">
        <f t="shared" si="26"/>
        <v>7.155</v>
      </c>
      <c r="E45" s="66"/>
      <c r="F45" s="65">
        <f t="shared" si="27"/>
        <v>31.02</v>
      </c>
      <c r="G45" s="66"/>
      <c r="H45" s="65">
        <f t="shared" si="28"/>
        <v>38.2</v>
      </c>
      <c r="I45" s="69"/>
      <c r="J45" s="66"/>
      <c r="K45" s="35">
        <v>6.9</v>
      </c>
      <c r="L45" s="35">
        <v>7</v>
      </c>
      <c r="M45" s="35">
        <v>7</v>
      </c>
      <c r="N45" s="35">
        <v>7.4</v>
      </c>
      <c r="O45" s="35">
        <v>7.1</v>
      </c>
      <c r="P45" s="35">
        <v>1.3</v>
      </c>
      <c r="Q45" s="61">
        <v>12.18</v>
      </c>
      <c r="R45" s="63">
        <f t="shared" si="29"/>
        <v>34.58</v>
      </c>
      <c r="S45" s="63">
        <f t="shared" si="30"/>
        <v>72.8</v>
      </c>
      <c r="T45" s="4">
        <f t="shared" si="31"/>
        <v>4</v>
      </c>
      <c r="U45" s="46">
        <f aca="true" t="shared" si="42" ref="U45:U53">R45-P45</f>
        <v>33.28</v>
      </c>
      <c r="W45" s="8">
        <f t="shared" si="32"/>
        <v>4</v>
      </c>
      <c r="Y45" s="15">
        <f t="shared" si="33"/>
        <v>7.4</v>
      </c>
      <c r="Z45" s="15">
        <f t="shared" si="34"/>
        <v>7.1</v>
      </c>
      <c r="AA45" s="15">
        <f t="shared" si="35"/>
        <v>7</v>
      </c>
      <c r="AB45" s="15">
        <f t="shared" si="36"/>
        <v>7</v>
      </c>
      <c r="AC45" s="15">
        <f t="shared" si="37"/>
        <v>6.9</v>
      </c>
      <c r="AD45" s="15">
        <f aca="true" t="shared" si="43" ref="AD45:AD53">Q45</f>
        <v>12.18</v>
      </c>
      <c r="AE45" s="16">
        <f aca="true" t="shared" si="44" ref="AE45:AE53">SUM(Z45:AB45)+AD45</f>
        <v>33.28</v>
      </c>
      <c r="AO45" s="8">
        <f t="shared" si="38"/>
        <v>72800000</v>
      </c>
      <c r="AP45" s="8">
        <f t="shared" si="39"/>
        <v>34580</v>
      </c>
      <c r="AQ45" s="18">
        <f t="shared" si="40"/>
        <v>0.0354</v>
      </c>
      <c r="AR45" s="18">
        <f t="shared" si="41"/>
        <v>72834578.7354</v>
      </c>
    </row>
    <row r="46" spans="1:44" ht="18" customHeight="1">
      <c r="A46" s="4">
        <v>3</v>
      </c>
      <c r="B46" s="45" t="str">
        <f t="shared" si="25"/>
        <v>河村和浩</v>
      </c>
      <c r="C46" s="44" t="str">
        <f t="shared" si="25"/>
        <v>スペースウォーク</v>
      </c>
      <c r="D46" s="65">
        <f t="shared" si="26"/>
        <v>11.274999999999999</v>
      </c>
      <c r="E46" s="66"/>
      <c r="F46" s="65">
        <f t="shared" si="27"/>
        <v>37.785000000000004</v>
      </c>
      <c r="G46" s="66"/>
      <c r="H46" s="65">
        <f t="shared" si="28"/>
        <v>49.1</v>
      </c>
      <c r="I46" s="69"/>
      <c r="J46" s="66"/>
      <c r="K46" s="35">
        <v>7.1</v>
      </c>
      <c r="L46" s="35">
        <v>7</v>
      </c>
      <c r="M46" s="35">
        <v>7.1</v>
      </c>
      <c r="N46" s="35">
        <v>6.9</v>
      </c>
      <c r="O46" s="35">
        <v>6.7</v>
      </c>
      <c r="P46" s="35">
        <v>6</v>
      </c>
      <c r="Q46" s="61">
        <v>12.41</v>
      </c>
      <c r="R46" s="63">
        <f t="shared" si="29"/>
        <v>39.41</v>
      </c>
      <c r="S46" s="63">
        <f t="shared" si="30"/>
        <v>88.5</v>
      </c>
      <c r="T46" s="4">
        <f t="shared" si="31"/>
        <v>3</v>
      </c>
      <c r="U46" s="46">
        <f t="shared" si="42"/>
        <v>33.41</v>
      </c>
      <c r="W46" s="8">
        <f t="shared" si="32"/>
        <v>3</v>
      </c>
      <c r="Y46" s="15">
        <f t="shared" si="33"/>
        <v>7.1</v>
      </c>
      <c r="Z46" s="15">
        <f t="shared" si="34"/>
        <v>7.1</v>
      </c>
      <c r="AA46" s="15">
        <f t="shared" si="35"/>
        <v>7</v>
      </c>
      <c r="AB46" s="15">
        <f t="shared" si="36"/>
        <v>6.9</v>
      </c>
      <c r="AC46" s="15">
        <f t="shared" si="37"/>
        <v>6.7</v>
      </c>
      <c r="AD46" s="15">
        <f t="shared" si="43"/>
        <v>12.41</v>
      </c>
      <c r="AE46" s="16">
        <f t="shared" si="44"/>
        <v>33.41</v>
      </c>
      <c r="AO46" s="8">
        <f t="shared" si="38"/>
        <v>88500000</v>
      </c>
      <c r="AP46" s="8">
        <f t="shared" si="39"/>
        <v>39410</v>
      </c>
      <c r="AQ46" s="18">
        <f t="shared" si="40"/>
        <v>0.034800000000000005</v>
      </c>
      <c r="AR46" s="18">
        <f t="shared" si="41"/>
        <v>88539404.0348</v>
      </c>
    </row>
    <row r="47" spans="1:44" ht="18" customHeight="1">
      <c r="A47" s="4">
        <v>4</v>
      </c>
      <c r="B47" s="45" t="str">
        <f t="shared" si="25"/>
        <v>正平裕也</v>
      </c>
      <c r="C47" s="44" t="str">
        <f t="shared" si="25"/>
        <v>スペースウォーク</v>
      </c>
      <c r="D47" s="65">
        <f t="shared" si="26"/>
        <v>35.015</v>
      </c>
      <c r="E47" s="66"/>
      <c r="F47" s="65">
        <f t="shared" si="27"/>
        <v>21.9</v>
      </c>
      <c r="G47" s="66"/>
      <c r="H47" s="65">
        <f t="shared" si="28"/>
        <v>56.9</v>
      </c>
      <c r="I47" s="69"/>
      <c r="J47" s="66"/>
      <c r="K47" s="35">
        <v>2.2</v>
      </c>
      <c r="L47" s="35">
        <v>2.1</v>
      </c>
      <c r="M47" s="35">
        <v>2.1</v>
      </c>
      <c r="N47" s="35">
        <v>2.2</v>
      </c>
      <c r="O47" s="35">
        <v>2.1</v>
      </c>
      <c r="P47" s="35">
        <v>1.2</v>
      </c>
      <c r="Q47" s="61">
        <v>4.065</v>
      </c>
      <c r="R47" s="63">
        <f t="shared" si="29"/>
        <v>11.665</v>
      </c>
      <c r="S47" s="63">
        <f t="shared" si="30"/>
        <v>68.6</v>
      </c>
      <c r="T47" s="4">
        <f t="shared" si="31"/>
        <v>5</v>
      </c>
      <c r="U47" s="46">
        <f t="shared" si="42"/>
        <v>10.465</v>
      </c>
      <c r="W47" s="8">
        <f t="shared" si="32"/>
        <v>5</v>
      </c>
      <c r="Y47" s="15">
        <f t="shared" si="33"/>
        <v>2.2</v>
      </c>
      <c r="Z47" s="15">
        <f t="shared" si="34"/>
        <v>2.2</v>
      </c>
      <c r="AA47" s="15">
        <f t="shared" si="35"/>
        <v>2.1</v>
      </c>
      <c r="AB47" s="15">
        <f t="shared" si="36"/>
        <v>2.1</v>
      </c>
      <c r="AC47" s="15">
        <f t="shared" si="37"/>
        <v>2.1</v>
      </c>
      <c r="AD47" s="15">
        <f t="shared" si="43"/>
        <v>4.065</v>
      </c>
      <c r="AE47" s="16">
        <f t="shared" si="44"/>
        <v>10.465</v>
      </c>
      <c r="AO47" s="8">
        <f t="shared" si="38"/>
        <v>68600000</v>
      </c>
      <c r="AP47" s="8">
        <f t="shared" si="39"/>
        <v>11665</v>
      </c>
      <c r="AQ47" s="18">
        <f t="shared" si="40"/>
        <v>0.010700000000000001</v>
      </c>
      <c r="AR47" s="18">
        <f t="shared" si="41"/>
        <v>68611663.8107</v>
      </c>
    </row>
    <row r="48" spans="1:44" ht="18" customHeight="1">
      <c r="A48" s="4">
        <v>5</v>
      </c>
      <c r="B48" s="45" t="str">
        <f t="shared" si="25"/>
        <v>白川豊和</v>
      </c>
      <c r="C48" s="44" t="str">
        <f t="shared" si="25"/>
        <v>大分トランポリンクラブ</v>
      </c>
      <c r="D48" s="65">
        <f t="shared" si="26"/>
        <v>37.635</v>
      </c>
      <c r="E48" s="66"/>
      <c r="F48" s="65">
        <f t="shared" si="27"/>
        <v>35.73</v>
      </c>
      <c r="G48" s="66"/>
      <c r="H48" s="65">
        <f t="shared" si="28"/>
        <v>73.4</v>
      </c>
      <c r="I48" s="69"/>
      <c r="J48" s="66"/>
      <c r="K48" s="35">
        <v>4.2</v>
      </c>
      <c r="L48" s="35">
        <v>4.7</v>
      </c>
      <c r="M48" s="35">
        <v>4.5</v>
      </c>
      <c r="N48" s="35">
        <v>3.9</v>
      </c>
      <c r="O48" s="35">
        <v>4.1</v>
      </c>
      <c r="P48" s="35">
        <v>3</v>
      </c>
      <c r="Q48" s="61">
        <v>7.615</v>
      </c>
      <c r="R48" s="63">
        <f t="shared" si="29"/>
        <v>23.415</v>
      </c>
      <c r="S48" s="63">
        <f t="shared" si="30"/>
        <v>96.8</v>
      </c>
      <c r="T48" s="4">
        <f t="shared" si="31"/>
        <v>2</v>
      </c>
      <c r="U48" s="46">
        <f t="shared" si="42"/>
        <v>20.415</v>
      </c>
      <c r="W48" s="8">
        <f t="shared" si="32"/>
        <v>2</v>
      </c>
      <c r="Y48" s="15">
        <f t="shared" si="33"/>
        <v>4.7</v>
      </c>
      <c r="Z48" s="15">
        <f t="shared" si="34"/>
        <v>4.5</v>
      </c>
      <c r="AA48" s="15">
        <f t="shared" si="35"/>
        <v>4.2</v>
      </c>
      <c r="AB48" s="15">
        <f t="shared" si="36"/>
        <v>4.1</v>
      </c>
      <c r="AC48" s="15">
        <f t="shared" si="37"/>
        <v>3.9</v>
      </c>
      <c r="AD48" s="15">
        <f t="shared" si="43"/>
        <v>7.615</v>
      </c>
      <c r="AE48" s="16">
        <f t="shared" si="44"/>
        <v>20.415</v>
      </c>
      <c r="AO48" s="8">
        <f t="shared" si="38"/>
        <v>96800000</v>
      </c>
      <c r="AP48" s="8">
        <f t="shared" si="39"/>
        <v>23415</v>
      </c>
      <c r="AQ48" s="18">
        <f t="shared" si="40"/>
        <v>0.0214</v>
      </c>
      <c r="AR48" s="18">
        <f t="shared" si="41"/>
        <v>96823412.0214</v>
      </c>
    </row>
    <row r="49" spans="1:44" ht="18" customHeight="1">
      <c r="A49" s="4">
        <v>6</v>
      </c>
      <c r="B49" s="45" t="str">
        <f t="shared" si="25"/>
        <v>牧野清孝</v>
      </c>
      <c r="C49" s="44" t="str">
        <f t="shared" si="25"/>
        <v>エアーフロート</v>
      </c>
      <c r="D49" s="65">
        <f t="shared" si="26"/>
        <v>37.42</v>
      </c>
      <c r="E49" s="66"/>
      <c r="F49" s="65">
        <f t="shared" si="27"/>
        <v>36.075</v>
      </c>
      <c r="G49" s="66"/>
      <c r="H49" s="65">
        <f t="shared" si="28"/>
        <v>73.5</v>
      </c>
      <c r="I49" s="69"/>
      <c r="J49" s="66"/>
      <c r="K49" s="35">
        <v>5.9</v>
      </c>
      <c r="L49" s="35">
        <v>6.4</v>
      </c>
      <c r="M49" s="35">
        <v>6.3</v>
      </c>
      <c r="N49" s="35">
        <v>5.9</v>
      </c>
      <c r="O49" s="35">
        <v>6.1</v>
      </c>
      <c r="P49" s="35">
        <v>5.4</v>
      </c>
      <c r="Q49" s="61">
        <v>13.11</v>
      </c>
      <c r="R49" s="63">
        <f t="shared" si="29"/>
        <v>36.809999999999995</v>
      </c>
      <c r="S49" s="63">
        <f t="shared" si="30"/>
        <v>110.3</v>
      </c>
      <c r="T49" s="4">
        <f t="shared" si="31"/>
        <v>1</v>
      </c>
      <c r="U49" s="46">
        <f t="shared" si="42"/>
        <v>31.409999999999997</v>
      </c>
      <c r="W49" s="8">
        <f t="shared" si="32"/>
        <v>1</v>
      </c>
      <c r="Y49" s="15">
        <f t="shared" si="33"/>
        <v>6.4</v>
      </c>
      <c r="Z49" s="15">
        <f t="shared" si="34"/>
        <v>6.3</v>
      </c>
      <c r="AA49" s="15">
        <f t="shared" si="35"/>
        <v>6.1</v>
      </c>
      <c r="AB49" s="15">
        <f t="shared" si="36"/>
        <v>5.9</v>
      </c>
      <c r="AC49" s="15">
        <f t="shared" si="37"/>
        <v>5.9</v>
      </c>
      <c r="AD49" s="15">
        <f t="shared" si="43"/>
        <v>13.11</v>
      </c>
      <c r="AE49" s="16">
        <f t="shared" si="44"/>
        <v>31.409999999999997</v>
      </c>
      <c r="AO49" s="8">
        <f t="shared" si="38"/>
        <v>110300000</v>
      </c>
      <c r="AP49" s="8">
        <f t="shared" si="39"/>
        <v>36809.99999999999</v>
      </c>
      <c r="AQ49" s="18">
        <f t="shared" si="40"/>
        <v>0.030600000000000002</v>
      </c>
      <c r="AR49" s="18">
        <f t="shared" si="41"/>
        <v>110336804.6306</v>
      </c>
    </row>
    <row r="50" spans="1:44" ht="18" customHeight="1">
      <c r="A50" s="4">
        <v>7</v>
      </c>
      <c r="B50" s="45">
        <f t="shared" si="25"/>
      </c>
      <c r="C50" s="44">
        <f t="shared" si="25"/>
      </c>
      <c r="D50" s="65">
        <f t="shared" si="26"/>
      </c>
      <c r="E50" s="66"/>
      <c r="F50" s="65">
        <f t="shared" si="27"/>
      </c>
      <c r="G50" s="66"/>
      <c r="H50" s="65">
        <f t="shared" si="28"/>
      </c>
      <c r="I50" s="69"/>
      <c r="J50" s="66"/>
      <c r="K50" s="35"/>
      <c r="L50" s="35"/>
      <c r="M50" s="35"/>
      <c r="N50" s="35"/>
      <c r="O50" s="35"/>
      <c r="P50" s="35"/>
      <c r="Q50" s="61"/>
      <c r="R50" s="63">
        <f t="shared" si="29"/>
      </c>
      <c r="S50" s="63">
        <f t="shared" si="30"/>
      </c>
      <c r="T50" s="4">
        <f t="shared" si="31"/>
      </c>
      <c r="U50" s="46" t="e">
        <f>R50-P50</f>
        <v>#VALUE!</v>
      </c>
      <c r="W50" s="8" t="e">
        <f t="shared" si="32"/>
        <v>#VALUE!</v>
      </c>
      <c r="Y50" s="15">
        <f t="shared" si="33"/>
        <v>0</v>
      </c>
      <c r="Z50" s="15">
        <f t="shared" si="34"/>
        <v>0</v>
      </c>
      <c r="AA50" s="15">
        <f t="shared" si="35"/>
        <v>0</v>
      </c>
      <c r="AB50" s="15">
        <f t="shared" si="36"/>
        <v>0</v>
      </c>
      <c r="AC50" s="15">
        <f t="shared" si="37"/>
        <v>0</v>
      </c>
      <c r="AD50" s="15">
        <f t="shared" si="43"/>
        <v>0</v>
      </c>
      <c r="AE50" s="16">
        <f t="shared" si="44"/>
        <v>0</v>
      </c>
      <c r="AO50" s="8">
        <f t="shared" si="38"/>
        <v>0</v>
      </c>
      <c r="AP50" s="8">
        <f t="shared" si="39"/>
        <v>0</v>
      </c>
      <c r="AQ50" s="18">
        <f t="shared" si="40"/>
        <v>0</v>
      </c>
      <c r="AR50" s="18">
        <f t="shared" si="41"/>
        <v>0</v>
      </c>
    </row>
    <row r="51" spans="1:44" ht="18" customHeight="1">
      <c r="A51" s="4">
        <v>8</v>
      </c>
      <c r="B51" s="45">
        <f t="shared" si="25"/>
      </c>
      <c r="C51" s="44">
        <f t="shared" si="25"/>
      </c>
      <c r="D51" s="65">
        <f t="shared" si="26"/>
      </c>
      <c r="E51" s="66"/>
      <c r="F51" s="65">
        <f t="shared" si="27"/>
      </c>
      <c r="G51" s="66"/>
      <c r="H51" s="65">
        <f t="shared" si="28"/>
      </c>
      <c r="I51" s="69"/>
      <c r="J51" s="66"/>
      <c r="K51" s="35"/>
      <c r="L51" s="35"/>
      <c r="M51" s="35"/>
      <c r="N51" s="35"/>
      <c r="O51" s="35"/>
      <c r="P51" s="35"/>
      <c r="Q51" s="61"/>
      <c r="R51" s="63">
        <f t="shared" si="29"/>
      </c>
      <c r="S51" s="63">
        <f t="shared" si="30"/>
      </c>
      <c r="T51" s="4">
        <f t="shared" si="31"/>
      </c>
      <c r="U51" s="46" t="e">
        <f t="shared" si="42"/>
        <v>#VALUE!</v>
      </c>
      <c r="W51" s="8" t="e">
        <f t="shared" si="32"/>
        <v>#VALUE!</v>
      </c>
      <c r="Y51" s="15">
        <f t="shared" si="33"/>
        <v>0</v>
      </c>
      <c r="Z51" s="15">
        <f t="shared" si="34"/>
        <v>0</v>
      </c>
      <c r="AA51" s="15">
        <f t="shared" si="35"/>
        <v>0</v>
      </c>
      <c r="AB51" s="15">
        <f t="shared" si="36"/>
        <v>0</v>
      </c>
      <c r="AC51" s="15">
        <f t="shared" si="37"/>
        <v>0</v>
      </c>
      <c r="AD51" s="15">
        <f t="shared" si="43"/>
        <v>0</v>
      </c>
      <c r="AE51" s="16">
        <f t="shared" si="44"/>
        <v>0</v>
      </c>
      <c r="AO51" s="8">
        <f t="shared" si="38"/>
        <v>0</v>
      </c>
      <c r="AP51" s="8">
        <f t="shared" si="39"/>
        <v>0</v>
      </c>
      <c r="AQ51" s="18">
        <f t="shared" si="40"/>
        <v>0</v>
      </c>
      <c r="AR51" s="18">
        <f t="shared" si="41"/>
        <v>0</v>
      </c>
    </row>
    <row r="52" spans="1:44" ht="18" customHeight="1">
      <c r="A52" s="4">
        <v>9</v>
      </c>
      <c r="B52" s="45">
        <f t="shared" si="25"/>
      </c>
      <c r="C52" s="44">
        <f t="shared" si="25"/>
      </c>
      <c r="D52" s="65">
        <f t="shared" si="26"/>
      </c>
      <c r="E52" s="66"/>
      <c r="F52" s="65">
        <f t="shared" si="27"/>
      </c>
      <c r="G52" s="66"/>
      <c r="H52" s="65">
        <f t="shared" si="28"/>
      </c>
      <c r="I52" s="69"/>
      <c r="J52" s="66"/>
      <c r="K52" s="35"/>
      <c r="L52" s="35"/>
      <c r="M52" s="35"/>
      <c r="N52" s="35"/>
      <c r="O52" s="35"/>
      <c r="P52" s="35"/>
      <c r="Q52" s="61"/>
      <c r="R52" s="63">
        <f t="shared" si="29"/>
      </c>
      <c r="S52" s="63">
        <f t="shared" si="30"/>
      </c>
      <c r="T52" s="4">
        <f t="shared" si="31"/>
      </c>
      <c r="U52" s="36" t="e">
        <f t="shared" si="42"/>
        <v>#VALUE!</v>
      </c>
      <c r="W52" s="8" t="e">
        <f t="shared" si="32"/>
        <v>#VALUE!</v>
      </c>
      <c r="Y52" s="15">
        <f t="shared" si="33"/>
        <v>0</v>
      </c>
      <c r="Z52" s="15">
        <f t="shared" si="34"/>
        <v>0</v>
      </c>
      <c r="AA52" s="15">
        <f t="shared" si="35"/>
        <v>0</v>
      </c>
      <c r="AB52" s="15">
        <f t="shared" si="36"/>
        <v>0</v>
      </c>
      <c r="AC52" s="15">
        <f t="shared" si="37"/>
        <v>0</v>
      </c>
      <c r="AD52" s="15">
        <f t="shared" si="43"/>
        <v>0</v>
      </c>
      <c r="AE52" s="16">
        <f t="shared" si="44"/>
        <v>0</v>
      </c>
      <c r="AO52" s="8">
        <f t="shared" si="38"/>
        <v>0</v>
      </c>
      <c r="AP52" s="8">
        <f t="shared" si="39"/>
        <v>0</v>
      </c>
      <c r="AQ52" s="18">
        <f t="shared" si="40"/>
        <v>0</v>
      </c>
      <c r="AR52" s="18">
        <f t="shared" si="41"/>
        <v>0</v>
      </c>
    </row>
    <row r="53" spans="1:44" ht="18" customHeight="1">
      <c r="A53" s="4">
        <v>10</v>
      </c>
      <c r="B53" s="45">
        <f t="shared" si="25"/>
      </c>
      <c r="C53" s="44">
        <f t="shared" si="25"/>
      </c>
      <c r="D53" s="65">
        <f t="shared" si="26"/>
      </c>
      <c r="E53" s="66"/>
      <c r="F53" s="65">
        <f t="shared" si="27"/>
      </c>
      <c r="G53" s="66"/>
      <c r="H53" s="65">
        <f t="shared" si="28"/>
      </c>
      <c r="I53" s="69"/>
      <c r="J53" s="66"/>
      <c r="K53" s="35"/>
      <c r="L53" s="35"/>
      <c r="M53" s="35"/>
      <c r="N53" s="35"/>
      <c r="O53" s="35"/>
      <c r="P53" s="35"/>
      <c r="Q53" s="61"/>
      <c r="R53" s="63">
        <f t="shared" si="29"/>
      </c>
      <c r="S53" s="63">
        <f t="shared" si="30"/>
      </c>
      <c r="T53" s="4">
        <f t="shared" si="31"/>
      </c>
      <c r="U53" s="36" t="e">
        <f t="shared" si="42"/>
        <v>#VALUE!</v>
      </c>
      <c r="W53" s="8" t="e">
        <f t="shared" si="32"/>
        <v>#VALUE!</v>
      </c>
      <c r="Y53" s="15">
        <f t="shared" si="33"/>
        <v>0</v>
      </c>
      <c r="Z53" s="15">
        <f t="shared" si="34"/>
        <v>0</v>
      </c>
      <c r="AA53" s="15">
        <f t="shared" si="35"/>
        <v>0</v>
      </c>
      <c r="AB53" s="15">
        <f t="shared" si="36"/>
        <v>0</v>
      </c>
      <c r="AC53" s="15">
        <f t="shared" si="37"/>
        <v>0</v>
      </c>
      <c r="AD53" s="15">
        <f t="shared" si="43"/>
        <v>0</v>
      </c>
      <c r="AE53" s="16">
        <f t="shared" si="44"/>
        <v>0</v>
      </c>
      <c r="AO53" s="8">
        <f t="shared" si="38"/>
        <v>0</v>
      </c>
      <c r="AP53" s="8">
        <f t="shared" si="39"/>
        <v>0</v>
      </c>
      <c r="AQ53" s="18">
        <f t="shared" si="40"/>
        <v>0</v>
      </c>
      <c r="AR53" s="18">
        <f t="shared" si="41"/>
        <v>0</v>
      </c>
    </row>
  </sheetData>
  <sheetProtection formatCells="0" formatColumns="0" formatRows="0" selectLockedCells="1"/>
  <mergeCells count="51">
    <mergeCell ref="D53:E53"/>
    <mergeCell ref="F53:G53"/>
    <mergeCell ref="H53:J53"/>
    <mergeCell ref="D51:E51"/>
    <mergeCell ref="F51:G51"/>
    <mergeCell ref="H51:J51"/>
    <mergeCell ref="D52:E52"/>
    <mergeCell ref="F52:G52"/>
    <mergeCell ref="H52:J52"/>
    <mergeCell ref="D49:E49"/>
    <mergeCell ref="F49:G49"/>
    <mergeCell ref="H49:J49"/>
    <mergeCell ref="D50:E50"/>
    <mergeCell ref="F50:G50"/>
    <mergeCell ref="H50:J50"/>
    <mergeCell ref="D47:E47"/>
    <mergeCell ref="F47:G47"/>
    <mergeCell ref="H47:J47"/>
    <mergeCell ref="D48:E48"/>
    <mergeCell ref="F48:G48"/>
    <mergeCell ref="H48:J48"/>
    <mergeCell ref="D45:E45"/>
    <mergeCell ref="F45:G45"/>
    <mergeCell ref="H45:J45"/>
    <mergeCell ref="D46:E46"/>
    <mergeCell ref="F46:G46"/>
    <mergeCell ref="H46:J46"/>
    <mergeCell ref="D43:E43"/>
    <mergeCell ref="F43:G43"/>
    <mergeCell ref="H43:J43"/>
    <mergeCell ref="D44:E44"/>
    <mergeCell ref="F44:G44"/>
    <mergeCell ref="H44:J44"/>
    <mergeCell ref="Y4:AC4"/>
    <mergeCell ref="AG4:AK4"/>
    <mergeCell ref="A41:T41"/>
    <mergeCell ref="A42:A43"/>
    <mergeCell ref="B42:B43"/>
    <mergeCell ref="C42:C43"/>
    <mergeCell ref="D42:J42"/>
    <mergeCell ref="K42:R42"/>
    <mergeCell ref="S42:S43"/>
    <mergeCell ref="T42:T43"/>
    <mergeCell ref="A3:T3"/>
    <mergeCell ref="A4:A5"/>
    <mergeCell ref="B4:B5"/>
    <mergeCell ref="C4:C5"/>
    <mergeCell ref="D4:J4"/>
    <mergeCell ref="K4:R4"/>
    <mergeCell ref="S4:S5"/>
    <mergeCell ref="T4:T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0" r:id="rId1"/>
  <rowBreaks count="1" manualBreakCount="1">
    <brk id="3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" sqref="G1:J16"/>
    </sheetView>
  </sheetViews>
  <sheetFormatPr defaultColWidth="9.00390625" defaultRowHeight="20.25" customHeight="1"/>
  <cols>
    <col min="1" max="7" width="9.00390625" style="49" customWidth="1"/>
    <col min="8" max="9" width="15.875" style="49" customWidth="1"/>
    <col min="10" max="16384" width="9.00390625" style="49" customWidth="1"/>
  </cols>
  <sheetData>
    <row r="1" spans="7:10" ht="20.25" customHeight="1">
      <c r="G1" s="54"/>
      <c r="H1" s="54"/>
      <c r="I1" s="54"/>
      <c r="J1" s="54"/>
    </row>
    <row r="2" spans="1:10" ht="20.25" customHeight="1">
      <c r="A2" s="48" t="s">
        <v>42</v>
      </c>
      <c r="G2" s="54"/>
      <c r="H2" s="55"/>
      <c r="I2" s="55"/>
      <c r="J2" s="54"/>
    </row>
    <row r="3" spans="1:10" ht="20.25" customHeight="1">
      <c r="A3" s="48" t="s">
        <v>43</v>
      </c>
      <c r="G3" s="54"/>
      <c r="H3" s="55"/>
      <c r="I3" s="55"/>
      <c r="J3" s="54"/>
    </row>
    <row r="4" spans="1:10" ht="20.25" customHeight="1">
      <c r="A4" s="48" t="s">
        <v>44</v>
      </c>
      <c r="G4" s="54"/>
      <c r="H4" s="55"/>
      <c r="I4" s="55"/>
      <c r="J4" s="54"/>
    </row>
    <row r="5" spans="1:10" ht="20.25" customHeight="1">
      <c r="A5" s="48" t="s">
        <v>45</v>
      </c>
      <c r="G5" s="54"/>
      <c r="H5" s="55"/>
      <c r="I5" s="55"/>
      <c r="J5" s="54"/>
    </row>
    <row r="6" spans="1:10" ht="20.25" customHeight="1">
      <c r="A6" s="48" t="s">
        <v>46</v>
      </c>
      <c r="G6" s="54"/>
      <c r="H6" s="55"/>
      <c r="I6" s="55"/>
      <c r="J6" s="54"/>
    </row>
    <row r="7" spans="1:10" ht="20.25" customHeight="1">
      <c r="A7" s="48" t="s">
        <v>47</v>
      </c>
      <c r="G7" s="54"/>
      <c r="H7" s="56"/>
      <c r="I7" s="56"/>
      <c r="J7" s="54"/>
    </row>
    <row r="8" spans="1:10" ht="20.25" customHeight="1">
      <c r="A8" s="48" t="s">
        <v>48</v>
      </c>
      <c r="G8" s="54"/>
      <c r="H8" s="55"/>
      <c r="I8" s="55"/>
      <c r="J8" s="54"/>
    </row>
    <row r="9" spans="1:10" ht="20.25" customHeight="1">
      <c r="A9" s="48" t="s">
        <v>49</v>
      </c>
      <c r="G9" s="54"/>
      <c r="H9" s="55"/>
      <c r="I9" s="55"/>
      <c r="J9" s="54"/>
    </row>
    <row r="10" spans="1:10" ht="20.25" customHeight="1">
      <c r="A10" s="48" t="s">
        <v>50</v>
      </c>
      <c r="G10" s="54"/>
      <c r="H10" s="55"/>
      <c r="I10" s="55"/>
      <c r="J10" s="54"/>
    </row>
    <row r="11" spans="7:10" ht="20.25" customHeight="1">
      <c r="G11" s="54"/>
      <c r="H11" s="55"/>
      <c r="I11" s="55"/>
      <c r="J11" s="54"/>
    </row>
    <row r="12" spans="7:10" ht="20.25" customHeight="1">
      <c r="G12" s="54"/>
      <c r="H12" s="55"/>
      <c r="I12" s="55"/>
      <c r="J12" s="54"/>
    </row>
    <row r="13" spans="7:10" ht="20.25" customHeight="1">
      <c r="G13" s="54"/>
      <c r="H13" s="55"/>
      <c r="I13" s="55"/>
      <c r="J13" s="54"/>
    </row>
    <row r="14" spans="7:10" ht="20.25" customHeight="1">
      <c r="G14" s="54"/>
      <c r="H14" s="55"/>
      <c r="I14" s="55"/>
      <c r="J14" s="54"/>
    </row>
    <row r="15" spans="7:10" ht="20.25" customHeight="1">
      <c r="G15" s="54"/>
      <c r="H15" s="54"/>
      <c r="I15" s="54"/>
      <c r="J15" s="54"/>
    </row>
    <row r="16" spans="7:10" ht="20.25" customHeight="1">
      <c r="G16" s="54"/>
      <c r="H16" s="54"/>
      <c r="I16" s="54"/>
      <c r="J16" s="54"/>
    </row>
  </sheetData>
  <sheetProtection/>
  <printOptions/>
  <pageMargins left="0.7" right="0.7" top="0.75" bottom="0.75" header="0.3" footer="0.3"/>
  <pageSetup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LEGACY</dc:creator>
  <cp:keywords/>
  <dc:description/>
  <cp:lastModifiedBy>spacewalk</cp:lastModifiedBy>
  <cp:lastPrinted>2014-12-07T06:49:38Z</cp:lastPrinted>
  <dcterms:created xsi:type="dcterms:W3CDTF">2010-02-23T03:10:40Z</dcterms:created>
  <dcterms:modified xsi:type="dcterms:W3CDTF">2014-12-08T01:14:26Z</dcterms:modified>
  <cp:category/>
  <cp:version/>
  <cp:contentType/>
  <cp:contentStatus/>
</cp:coreProperties>
</file>