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tabRatio="751" activeTab="0"/>
  </bookViews>
  <sheets>
    <sheet name="ミ女" sheetId="1" r:id="rId1"/>
    <sheet name="ミ男" sheetId="2" r:id="rId2"/>
    <sheet name="低女" sheetId="3" r:id="rId3"/>
    <sheet name="低男" sheetId="4" r:id="rId4"/>
    <sheet name="高女" sheetId="5" r:id="rId5"/>
    <sheet name="高男" sheetId="6" r:id="rId6"/>
    <sheet name="中女" sheetId="7" r:id="rId7"/>
    <sheet name="中男" sheetId="8" r:id="rId8"/>
    <sheet name="高以上女" sheetId="9" r:id="rId9"/>
    <sheet name="高以上男" sheetId="10" r:id="rId10"/>
    <sheet name="ｵｰﾌﾟﾝ順位女" sheetId="11" r:id="rId11"/>
    <sheet name="ｵｰﾌﾟﾝ順位男" sheetId="12" r:id="rId12"/>
    <sheet name="団体" sheetId="13" r:id="rId13"/>
  </sheets>
  <definedNames>
    <definedName name="_xlnm.Print_Area" localSheetId="10">'ｵｰﾌﾟﾝ順位女'!$A$57:$Z$72</definedName>
    <definedName name="_xlnm.Print_Area" localSheetId="11">'ｵｰﾌﾟﾝ順位男'!$A$49:$Z$64</definedName>
    <definedName name="_xlnm.Print_Area" localSheetId="0">'ミ女'!$A$1:$AA$58</definedName>
    <definedName name="_xlnm.Print_Area" localSheetId="1">'ミ男'!$A$1:$AA$58</definedName>
    <definedName name="_xlnm.Print_Area" localSheetId="8">'高以上女'!$A$1:$AA$58</definedName>
    <definedName name="_xlnm.Print_Area" localSheetId="9">'高以上男'!$A$1:$AA$58</definedName>
    <definedName name="_xlnm.Print_Area" localSheetId="4">'高女'!$A$1:$AA$58</definedName>
    <definedName name="_xlnm.Print_Area" localSheetId="5">'高男'!$A$1:$AA$58</definedName>
    <definedName name="_xlnm.Print_Area" localSheetId="6">'中女'!$A$1:$AA$58</definedName>
    <definedName name="_xlnm.Print_Area" localSheetId="7">'中男'!$A$1:$AA$58</definedName>
    <definedName name="_xlnm.Print_Area" localSheetId="2">'低女'!$A$1:$AA$58</definedName>
    <definedName name="_xlnm.Print_Area" localSheetId="3">'低男'!$A$1:$AA$58</definedName>
  </definedNames>
  <calcPr fullCalcOnLoad="1"/>
</workbook>
</file>

<file path=xl/sharedStrings.xml><?xml version="1.0" encoding="utf-8"?>
<sst xmlns="http://schemas.openxmlformats.org/spreadsheetml/2006/main" count="1294" uniqueCount="321">
  <si>
    <t>試技順</t>
  </si>
  <si>
    <t>所属</t>
  </si>
  <si>
    <t>ミドルクラス　女子</t>
  </si>
  <si>
    <t>１審</t>
  </si>
  <si>
    <t>２審</t>
  </si>
  <si>
    <t>３審</t>
  </si>
  <si>
    <t>４審</t>
  </si>
  <si>
    <t>５審</t>
  </si>
  <si>
    <t>難度</t>
  </si>
  <si>
    <t>合計</t>
  </si>
  <si>
    <t>修正前順位</t>
  </si>
  <si>
    <t>順位再計算</t>
  </si>
  <si>
    <t>選手名</t>
  </si>
  <si>
    <t>ふりがな</t>
  </si>
  <si>
    <t>※「順位」「修正前順位」の数式は変更要</t>
  </si>
  <si>
    <t>規定</t>
  </si>
  <si>
    <t>自由</t>
  </si>
  <si>
    <t>演規1</t>
  </si>
  <si>
    <t>演規2</t>
  </si>
  <si>
    <t>演規3</t>
  </si>
  <si>
    <t>演規4</t>
  </si>
  <si>
    <t>演規5</t>
  </si>
  <si>
    <t>演規合計</t>
  </si>
  <si>
    <t>演自1</t>
  </si>
  <si>
    <t>演自2</t>
  </si>
  <si>
    <t>演自3</t>
  </si>
  <si>
    <t>演自4</t>
  </si>
  <si>
    <t>演自5</t>
  </si>
  <si>
    <t>演自合計</t>
  </si>
  <si>
    <t>予選順位</t>
  </si>
  <si>
    <t>自由演技審総合計÷1000</t>
  </si>
  <si>
    <t>予選合計</t>
  </si>
  <si>
    <t>予選合計×1000000</t>
  </si>
  <si>
    <t>自由合計×1000</t>
  </si>
  <si>
    <t>予選</t>
  </si>
  <si>
    <t>決勝</t>
  </si>
  <si>
    <t>総合計</t>
  </si>
  <si>
    <t>最終順位</t>
  </si>
  <si>
    <t>総合計×1000000</t>
  </si>
  <si>
    <t>決勝進出人数</t>
  </si>
  <si>
    <t>ミドルクラス　男子</t>
  </si>
  <si>
    <t>小学校低学年　女子</t>
  </si>
  <si>
    <t>小学校低学年　男子</t>
  </si>
  <si>
    <t>小学校高学年　女子</t>
  </si>
  <si>
    <t>小学校高学年　男子</t>
  </si>
  <si>
    <t>中学生　女子</t>
  </si>
  <si>
    <t>中学生　男子</t>
  </si>
  <si>
    <t>学年</t>
  </si>
  <si>
    <t>所　　属</t>
  </si>
  <si>
    <t>第５回　全九州トランポリン競技選手権大会</t>
  </si>
  <si>
    <t>オープン男子</t>
  </si>
  <si>
    <t>予選</t>
  </si>
  <si>
    <t>オープン女子</t>
  </si>
  <si>
    <t>高校生以上　女子</t>
  </si>
  <si>
    <t>高校生以上　男子</t>
  </si>
  <si>
    <t>まつもと　ののか</t>
  </si>
  <si>
    <t>小4</t>
  </si>
  <si>
    <t>熊本ＴＣ</t>
  </si>
  <si>
    <t>かわさき　なお</t>
  </si>
  <si>
    <t>みえＴＣ</t>
  </si>
  <si>
    <t>久永　　愛</t>
  </si>
  <si>
    <t>ひさなが　あい</t>
  </si>
  <si>
    <t>小5</t>
  </si>
  <si>
    <t>ＴＣ・ＲＡＲＡ</t>
  </si>
  <si>
    <t>のなか　みく</t>
  </si>
  <si>
    <t>八代ＴＣ</t>
  </si>
  <si>
    <t>かわさき　みお</t>
  </si>
  <si>
    <t>小2</t>
  </si>
  <si>
    <t>むろや　はるか</t>
  </si>
  <si>
    <t>中1</t>
  </si>
  <si>
    <t>さとう　みく</t>
  </si>
  <si>
    <t>うえまつ　あやな</t>
  </si>
  <si>
    <t>ほりた　はつき</t>
  </si>
  <si>
    <t>四井小雪</t>
  </si>
  <si>
    <t>よつい　こゆき</t>
  </si>
  <si>
    <t>小6</t>
  </si>
  <si>
    <t>ｽﾍﾟｰｽｳｫｰｸ</t>
  </si>
  <si>
    <t>まつもと　ほのか</t>
  </si>
  <si>
    <t>やすたけ　まお</t>
  </si>
  <si>
    <t>中3</t>
  </si>
  <si>
    <t>いのうえ　はづき</t>
  </si>
  <si>
    <t>みえＴＣ</t>
  </si>
  <si>
    <t>しげもと　ゆうき</t>
  </si>
  <si>
    <t>中2</t>
  </si>
  <si>
    <t>ｳﾞｨｰｳﾞﾙＴＣ</t>
  </si>
  <si>
    <t>山本帆夏</t>
  </si>
  <si>
    <t>やまもと　ほのか</t>
  </si>
  <si>
    <t>ｽﾍﾟｰｽｳｫｰｸ</t>
  </si>
  <si>
    <t>しげもと　ゆめ</t>
  </si>
  <si>
    <t>ｳﾞｨｰｳﾞﾙＴＣ</t>
  </si>
  <si>
    <t>こまつ　ゆうか</t>
  </si>
  <si>
    <t>比嘉紘平</t>
  </si>
  <si>
    <t>ひが　こうへい</t>
  </si>
  <si>
    <t>小3</t>
  </si>
  <si>
    <t>てぃだＴＣ</t>
  </si>
  <si>
    <t>曽根崎　裕太</t>
  </si>
  <si>
    <t>そねざき　ゆうた</t>
  </si>
  <si>
    <t>たけがみ　なおき</t>
  </si>
  <si>
    <t>淺井悠貴</t>
  </si>
  <si>
    <t>あさい　ゆうき</t>
  </si>
  <si>
    <t>すぎもと　はるか</t>
  </si>
  <si>
    <t>熊本ＴＣ</t>
  </si>
  <si>
    <t>あかほし　うらら</t>
  </si>
  <si>
    <t>かい　みこと</t>
  </si>
  <si>
    <t>みえＴＣ</t>
  </si>
  <si>
    <t>うえだ　はるか</t>
  </si>
  <si>
    <t>たけうち　さえ</t>
  </si>
  <si>
    <t>八代ＴＣ</t>
  </si>
  <si>
    <t>くすのき　れいみ</t>
  </si>
  <si>
    <t>よしのその　ゆうり</t>
  </si>
  <si>
    <t>さかもと　しょう</t>
  </si>
  <si>
    <t>おの　そうたろう</t>
  </si>
  <si>
    <t>ｴｱｰﾌﾛｰﾄ</t>
  </si>
  <si>
    <t>小林Ｔ.ＪＵＮＰＩＮ</t>
  </si>
  <si>
    <t>あずま　みゆ</t>
  </si>
  <si>
    <t>ｹﾝｹﾝ体操ｸﾗﾌﾞ</t>
  </si>
  <si>
    <t>堀川真良</t>
  </si>
  <si>
    <t>ほりかわ　まさら</t>
  </si>
  <si>
    <t>片桐里菜</t>
  </si>
  <si>
    <t>かたぎり　りな</t>
  </si>
  <si>
    <t>川越茜音</t>
  </si>
  <si>
    <t>かわごえ　あかね</t>
  </si>
  <si>
    <t>福永智里</t>
  </si>
  <si>
    <t>ふくなが　ちさと</t>
  </si>
  <si>
    <t>隼人Tｽﾎﾟｰﾂ少年団</t>
  </si>
  <si>
    <t>間　愛有光</t>
  </si>
  <si>
    <t>はざま　まなみ</t>
  </si>
  <si>
    <t>ｽﾍﾟｰｽｳｫｰｸ</t>
  </si>
  <si>
    <t>久高菜月</t>
  </si>
  <si>
    <t>くだか　なつき</t>
  </si>
  <si>
    <t>吉本七海</t>
  </si>
  <si>
    <t>よしもと　ななみ</t>
  </si>
  <si>
    <t>知念由花</t>
  </si>
  <si>
    <t>ちねん　ゆか</t>
  </si>
  <si>
    <t>竹嵜姫花</t>
  </si>
  <si>
    <t>たけざき　ひめか</t>
  </si>
  <si>
    <t>山野真依</t>
  </si>
  <si>
    <t>やまの　まい</t>
  </si>
  <si>
    <t>くさば　はるか</t>
  </si>
  <si>
    <t>ｴｱｰﾌﾛｰﾄ</t>
  </si>
  <si>
    <t>東　由莉</t>
  </si>
  <si>
    <t>あずま　ゆり</t>
  </si>
  <si>
    <t>小嶋あすか</t>
  </si>
  <si>
    <t>おじま　あすか</t>
  </si>
  <si>
    <t>ｺﾐｭﾆﾃｨｰ・Ｓ・Ｓ</t>
  </si>
  <si>
    <t>あかほし　はるか</t>
  </si>
  <si>
    <t>種子田　麻衣</t>
  </si>
  <si>
    <t>児玉優由</t>
  </si>
  <si>
    <t>こだま　ゆうゆ</t>
  </si>
  <si>
    <t>ｺﾐｭﾆﾃｨｰ・Ｓ・Ｓ</t>
  </si>
  <si>
    <t>植松遥菜</t>
  </si>
  <si>
    <t>うえまつ　はるな</t>
  </si>
  <si>
    <t>ながとも　あやか</t>
  </si>
  <si>
    <t>奥津充子</t>
  </si>
  <si>
    <t>おくつ　あつこ</t>
  </si>
  <si>
    <t>宮里花恵</t>
  </si>
  <si>
    <t>みやさと　かえ</t>
  </si>
  <si>
    <t>本山若菜</t>
  </si>
  <si>
    <t>いまむら　しおり</t>
  </si>
  <si>
    <t>楠　海侑</t>
  </si>
  <si>
    <t>くすのき　かいゆう</t>
  </si>
  <si>
    <t>古家龍磨</t>
  </si>
  <si>
    <t>ふるや　たつま</t>
  </si>
  <si>
    <t>ｽﾍﾟｰｽｳｫｰｸ</t>
  </si>
  <si>
    <t>吉ノ薗琉以</t>
  </si>
  <si>
    <t>よしのその　るい</t>
  </si>
  <si>
    <t>河野　龍人</t>
  </si>
  <si>
    <t>かわの　りゅうと</t>
  </si>
  <si>
    <t>いしだ　たかし</t>
  </si>
  <si>
    <t>ｽﾍﾟｰｽｳｫｰｸ</t>
  </si>
  <si>
    <t>幸田恵汰</t>
  </si>
  <si>
    <t>こうだ　けいた</t>
  </si>
  <si>
    <t>ｽﾍﾟｰｽｳｫｰｸ</t>
  </si>
  <si>
    <t>牧野励弥</t>
  </si>
  <si>
    <t>まきのれいや</t>
  </si>
  <si>
    <t>松島尚汰</t>
  </si>
  <si>
    <t>まつしま　しょうた</t>
  </si>
  <si>
    <t>はざま　しょうご</t>
  </si>
  <si>
    <t>ｽﾍﾟｰｽｳｫｰｸ</t>
  </si>
  <si>
    <t>原田睦基</t>
  </si>
  <si>
    <t>はらだ　よしき</t>
  </si>
  <si>
    <t>小原悠晴</t>
  </si>
  <si>
    <t>甲斐　紀光</t>
  </si>
  <si>
    <t>かい　のりみつ</t>
  </si>
  <si>
    <t>宇津宮　匠</t>
  </si>
  <si>
    <t>うつみや　たくみ</t>
  </si>
  <si>
    <t>ｴｱｰﾌﾛｰﾄ</t>
  </si>
  <si>
    <t>西橋浩大</t>
  </si>
  <si>
    <t>にしばし　こうた</t>
  </si>
  <si>
    <t>又吉　健斗</t>
  </si>
  <si>
    <t>またよし　けんと</t>
  </si>
  <si>
    <t>中村智弥</t>
  </si>
  <si>
    <t>なかむら　ともや</t>
  </si>
  <si>
    <t>ｽﾍﾟｰｽｳｫｰｸ</t>
  </si>
  <si>
    <t>小川諒大</t>
  </si>
  <si>
    <t>おがわ　りょうた</t>
  </si>
  <si>
    <t>紺屋彰人</t>
  </si>
  <si>
    <t>こんや　あきと</t>
  </si>
  <si>
    <t>ふるかわ　しょう</t>
  </si>
  <si>
    <t>小嶋勇斗</t>
  </si>
  <si>
    <t>こじま　はやと</t>
  </si>
  <si>
    <t>内竹瑞姫</t>
  </si>
  <si>
    <t>うちたけ　みずき</t>
  </si>
  <si>
    <t>ひらかわすみれ</t>
  </si>
  <si>
    <t>川越琴音</t>
  </si>
  <si>
    <t>かわごえ　ことね</t>
  </si>
  <si>
    <t>おくむら　はるか</t>
  </si>
  <si>
    <t>殿所加奈子</t>
  </si>
  <si>
    <t>とのどころ　かなこ</t>
  </si>
  <si>
    <t>かこい　さき</t>
  </si>
  <si>
    <t>さかた　あみ</t>
  </si>
  <si>
    <t>またよし　かんな</t>
  </si>
  <si>
    <t>徳田菜々美</t>
  </si>
  <si>
    <t>とくだ　ななみ</t>
  </si>
  <si>
    <t>ＴＣ・ＲＡＲＡ</t>
  </si>
  <si>
    <t>いこま　さあや</t>
  </si>
  <si>
    <t>なかやま　ことは</t>
  </si>
  <si>
    <t>鎌田優実</t>
  </si>
  <si>
    <t>ふちがみ　いくみ</t>
  </si>
  <si>
    <t>岡部優海</t>
  </si>
  <si>
    <t>おかべ　ゆうみ</t>
  </si>
  <si>
    <t>高江洲　千慧</t>
  </si>
  <si>
    <t>たかえす　ちさと</t>
  </si>
  <si>
    <t>竹嵜　斗己亜</t>
  </si>
  <si>
    <t>たけざき　ときあ</t>
  </si>
  <si>
    <t>うめき　かける</t>
  </si>
  <si>
    <t>すがの　きょうすけ</t>
  </si>
  <si>
    <t>みえＴＣ</t>
  </si>
  <si>
    <t>もとやま　かずき</t>
  </si>
  <si>
    <t>まきの　ゆうり</t>
  </si>
  <si>
    <t>小川結生</t>
  </si>
  <si>
    <t>おがわ　ゆうき</t>
  </si>
  <si>
    <t>よしもと　かいと</t>
  </si>
  <si>
    <t>村田優太郎</t>
  </si>
  <si>
    <t>むらた　ゆうたろう</t>
  </si>
  <si>
    <t>ｽﾍﾟｰｽｳｫｰｸ</t>
  </si>
  <si>
    <t>石田順平</t>
  </si>
  <si>
    <t>いしだ　じゅんぺい</t>
  </si>
  <si>
    <t>ｽﾍﾟｰｽｳｫｰｸ</t>
  </si>
  <si>
    <t>松本　美華</t>
  </si>
  <si>
    <t>まつもと　みか</t>
  </si>
  <si>
    <t>池田成諒</t>
  </si>
  <si>
    <t>いけだ　なりあき</t>
  </si>
  <si>
    <t>小林ｺｽﾓｽ</t>
  </si>
  <si>
    <t>清川敏史</t>
  </si>
  <si>
    <t>きよかわ　としふみ</t>
  </si>
  <si>
    <t>高1</t>
  </si>
  <si>
    <t>河村和哉</t>
  </si>
  <si>
    <t>かわむら　かずや</t>
  </si>
  <si>
    <t>牧野　清孝</t>
  </si>
  <si>
    <t>まきの　きよたか</t>
  </si>
  <si>
    <t>ｴｱｰﾌﾛｰﾄ</t>
  </si>
  <si>
    <t>吉行　　　聡</t>
  </si>
  <si>
    <t>よしゆき　さとし</t>
  </si>
  <si>
    <t>てぃだＴＣ</t>
  </si>
  <si>
    <t>木元　新伍</t>
  </si>
  <si>
    <t>きもと　しんご</t>
  </si>
  <si>
    <t>松本野乃華</t>
  </si>
  <si>
    <t>川崎和音</t>
  </si>
  <si>
    <t>小2</t>
  </si>
  <si>
    <t>みえＴＣ</t>
  </si>
  <si>
    <t>野中美空</t>
  </si>
  <si>
    <t>川崎美音</t>
  </si>
  <si>
    <t>室屋遥香</t>
  </si>
  <si>
    <t>佐藤未来</t>
  </si>
  <si>
    <t>植松綾菜</t>
  </si>
  <si>
    <t>堀田葉月</t>
  </si>
  <si>
    <t>松本穂乃華</t>
  </si>
  <si>
    <t>安武真央</t>
  </si>
  <si>
    <t>井上葉月</t>
  </si>
  <si>
    <t>小松由布佳</t>
  </si>
  <si>
    <t>竹上直希</t>
  </si>
  <si>
    <t>赤星健太朗</t>
  </si>
  <si>
    <t>あかほし けんたろう</t>
  </si>
  <si>
    <t>杉元春風</t>
  </si>
  <si>
    <t>赤星うらら</t>
  </si>
  <si>
    <t>甲斐光琴</t>
  </si>
  <si>
    <t>上田　　遥</t>
  </si>
  <si>
    <t>武内咲英</t>
  </si>
  <si>
    <t>楠　　玲弥</t>
  </si>
  <si>
    <t>吉ノ薗悠李</t>
  </si>
  <si>
    <t>坂　元　　　翔</t>
  </si>
  <si>
    <t>小野颯太郎</t>
  </si>
  <si>
    <t>東　　未唯</t>
  </si>
  <si>
    <t>草場　　遥</t>
  </si>
  <si>
    <t>赤星　　遼</t>
  </si>
  <si>
    <t>たねだ　　まい</t>
  </si>
  <si>
    <t>長友彩香</t>
  </si>
  <si>
    <t>てぃだTC</t>
  </si>
  <si>
    <t>もとやま　わかな</t>
  </si>
  <si>
    <t>今村　　栞</t>
  </si>
  <si>
    <t>石田　　孝</t>
  </si>
  <si>
    <t>間　　翔梧</t>
  </si>
  <si>
    <t>こばる　ゆうせい</t>
  </si>
  <si>
    <t>古川　　翔</t>
  </si>
  <si>
    <t>平河すみれ</t>
  </si>
  <si>
    <t>奥村春香</t>
  </si>
  <si>
    <t>栫井　　咲</t>
  </si>
  <si>
    <t>坂田愛実</t>
  </si>
  <si>
    <t>又吉幹奈</t>
  </si>
  <si>
    <t>生駒紗彩</t>
  </si>
  <si>
    <t>中山琴葉</t>
  </si>
  <si>
    <t>かまだ　ゆみ</t>
  </si>
  <si>
    <t>渕上育美</t>
  </si>
  <si>
    <t>梅木　　翔</t>
  </si>
  <si>
    <t>菅野享祐</t>
  </si>
  <si>
    <t>本山和輝</t>
  </si>
  <si>
    <t>牧野悠利</t>
  </si>
  <si>
    <t>吉本海渡</t>
  </si>
  <si>
    <t>小林Ｔ．ＪＵＮＰＩＮ</t>
  </si>
  <si>
    <t>ｽﾍﾟｰｽｳｫｰｸ</t>
  </si>
  <si>
    <t>福
岡
県</t>
  </si>
  <si>
    <t>熊
本
県</t>
  </si>
  <si>
    <t>宮
崎
県</t>
  </si>
  <si>
    <t>沖
縄
県</t>
  </si>
  <si>
    <t>県  対  抗  戦</t>
  </si>
  <si>
    <t>重元優希</t>
  </si>
  <si>
    <t>重元優命</t>
  </si>
  <si>
    <t>ｹﾝｹﾝ体操ｸﾗﾌﾞ</t>
  </si>
  <si>
    <t>.</t>
  </si>
  <si>
    <t>主審：福元　学、　１審：白川豊和、　２審：堀川美保、　３審：稲留和成、　４審：皿良五夫、　５審：又吉健一、　難度審：河村和哉、竹嵜由美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</si>
</sst>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.0_);[Red]\(0.0\)"/>
    <numFmt numFmtId="180" formatCode="0.000"/>
    <numFmt numFmtId="181" formatCode="0.0000"/>
    <numFmt numFmtId="182" formatCode="0.0000_);[Red]\(0.0000\)"/>
    <numFmt numFmtId="183" formatCode="0.00_);[Red]\(0.00\)"/>
    <numFmt numFmtId="184" formatCode="0.000_);[Red]\(0.000\)"/>
    <numFmt numFmtId="185" formatCode="0.00000_);[Red]\(0.00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0000000000000000000000000000_);[Red]\(0.000000000000000000000000000000\)"/>
    <numFmt numFmtId="192" formatCode="0.000000000000000000000000000000_ "/>
    <numFmt numFmtId="193" formatCode="0.000000_);[Red]\(0.000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8" fontId="0" fillId="34" borderId="10" xfId="0" applyNumberFormat="1" applyFont="1" applyFill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179" fontId="0" fillId="35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5" fillId="0" borderId="12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vertical="center" shrinkToFit="1"/>
    </xf>
    <xf numFmtId="0" fontId="5" fillId="0" borderId="17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7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5" fillId="0" borderId="12" xfId="0" applyFont="1" applyFill="1" applyBorder="1" applyAlignment="1" applyProtection="1">
      <alignment horizontal="distributed" vertical="center" wrapText="1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0" fontId="5" fillId="0" borderId="11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distributed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 applyProtection="1">
      <alignment horizontal="distributed" vertical="center" shrinkToFit="1"/>
      <protection locked="0"/>
    </xf>
    <xf numFmtId="0" fontId="12" fillId="0" borderId="17" xfId="0" applyFont="1" applyBorder="1" applyAlignment="1" applyProtection="1">
      <alignment horizontal="distributed"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82" fontId="0" fillId="0" borderId="0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 applyProtection="1">
      <alignment horizontal="center" vertical="center"/>
      <protection locked="0"/>
    </xf>
    <xf numFmtId="179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distributed" vertical="center" shrinkToFit="1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center" vertical="center" shrinkToFit="1"/>
    </xf>
    <xf numFmtId="179" fontId="5" fillId="0" borderId="10" xfId="0" applyNumberFormat="1" applyFont="1" applyFill="1" applyBorder="1" applyAlignment="1" applyProtection="1">
      <alignment horizontal="distributed" vertical="center"/>
      <protection locked="0"/>
    </xf>
    <xf numFmtId="179" fontId="5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8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179" fontId="0" fillId="35" borderId="10" xfId="0" applyNumberFormat="1" applyFill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13" fillId="0" borderId="17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/>
    </xf>
    <xf numFmtId="177" fontId="0" fillId="0" borderId="12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Y55"/>
  <sheetViews>
    <sheetView tabSelected="1" zoomScalePageLayoutView="0" workbookViewId="0" topLeftCell="A38">
      <selection activeCell="R48" sqref="R48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1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9.12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59"/>
    </row>
    <row r="3" spans="1:29" s="57" customFormat="1" ht="18" customHeight="1">
      <c r="A3" s="58" t="s">
        <v>2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40" t="s">
        <v>47</v>
      </c>
      <c r="I5" s="138"/>
      <c r="J5" s="152" t="s">
        <v>48</v>
      </c>
      <c r="K5" s="53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41"/>
      <c r="I6" s="139"/>
      <c r="J6" s="153"/>
      <c r="K6" s="54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266</v>
      </c>
      <c r="D7" s="61"/>
      <c r="E7" s="62"/>
      <c r="F7" s="68" t="s">
        <v>72</v>
      </c>
      <c r="G7" s="64"/>
      <c r="H7" s="65" t="s">
        <v>69</v>
      </c>
      <c r="I7" s="66"/>
      <c r="J7" s="67" t="s">
        <v>65</v>
      </c>
      <c r="K7" s="39"/>
      <c r="L7" s="101">
        <v>7.7</v>
      </c>
      <c r="M7" s="101">
        <v>7.9</v>
      </c>
      <c r="N7" s="101">
        <v>7.9</v>
      </c>
      <c r="O7" s="101">
        <v>7.3</v>
      </c>
      <c r="P7" s="101">
        <v>7.4</v>
      </c>
      <c r="Q7" s="102">
        <f aca="true" t="shared" si="0" ref="Q7:Q36">IF(C7="","",AJ7)</f>
        <v>23</v>
      </c>
      <c r="R7" s="103">
        <v>7.8</v>
      </c>
      <c r="S7" s="103">
        <v>7.7</v>
      </c>
      <c r="T7" s="103">
        <v>7.9</v>
      </c>
      <c r="U7" s="103">
        <v>7.2</v>
      </c>
      <c r="V7" s="103">
        <v>7.2</v>
      </c>
      <c r="W7" s="103">
        <v>0.9</v>
      </c>
      <c r="X7" s="102">
        <f aca="true" t="shared" si="1" ref="X7:X36">IF(C7="","",W7+AQ7)</f>
        <v>23.599999999999998</v>
      </c>
      <c r="Y7" s="102">
        <f aca="true" t="shared" si="2" ref="Y7:Y36">IF(C7="","",ROUND(AJ7+W7+AQ7,1))</f>
        <v>46.6</v>
      </c>
      <c r="Z7" s="105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8">
        <f>X7-W7</f>
        <v>22.7</v>
      </c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7.9</v>
      </c>
      <c r="AF7" s="17">
        <f aca="true" t="shared" si="7" ref="AF7:AF36">IF(M7="",0,LARGE($L7:$P7,2))</f>
        <v>7.9</v>
      </c>
      <c r="AG7" s="17">
        <f aca="true" t="shared" si="8" ref="AG7:AG36">IF(N7="",0,LARGE($L7:$P7,3))</f>
        <v>7.7</v>
      </c>
      <c r="AH7" s="17">
        <f aca="true" t="shared" si="9" ref="AH7:AH36">IF(O7="",0,LARGE($L7:$P7,4))</f>
        <v>7.4</v>
      </c>
      <c r="AI7" s="17">
        <f aca="true" t="shared" si="10" ref="AI7:AI36">IF(P7="",0,LARGE($L7:$P7,5))</f>
        <v>7.3</v>
      </c>
      <c r="AJ7" s="18">
        <f aca="true" t="shared" si="11" ref="AJ7:AJ36">SUM(AF7:AH7)</f>
        <v>23</v>
      </c>
      <c r="AK7" s="18"/>
      <c r="AL7" s="17">
        <f aca="true" t="shared" si="12" ref="AL7:AL36">IF(R7="",0,LARGE($R7:$V7,1))</f>
        <v>7.9</v>
      </c>
      <c r="AM7" s="17">
        <f aca="true" t="shared" si="13" ref="AM7:AM36">IF(S7="",0,LARGE($R7:$V7,2))</f>
        <v>7.8</v>
      </c>
      <c r="AN7" s="17">
        <f aca="true" t="shared" si="14" ref="AN7:AN36">IF(T7="",0,LARGE($R7:$V7,3))</f>
        <v>7.7</v>
      </c>
      <c r="AO7" s="17">
        <f aca="true" t="shared" si="15" ref="AO7:AO36">IF(U7="",0,LARGE($R7:$V7,4))</f>
        <v>7.2</v>
      </c>
      <c r="AP7" s="17">
        <f aca="true" t="shared" si="16" ref="AP7:AP36">IF(V7="",0,LARGE($R7:$V7,5))</f>
        <v>7.2</v>
      </c>
      <c r="AQ7" s="18">
        <f aca="true" t="shared" si="17" ref="AQ7:AQ36">SUM(AM7:AO7)</f>
        <v>22.7</v>
      </c>
      <c r="AR7" s="19"/>
      <c r="AS7" s="10">
        <f aca="true" t="shared" si="18" ref="AS7:AS36">IF(Y7="",0,Y7*1000000)</f>
        <v>46600000</v>
      </c>
      <c r="AT7" s="10">
        <f aca="true" t="shared" si="19" ref="AT7:AT36">IF(X7="",0,X7*1000)</f>
        <v>23599.999999999996</v>
      </c>
      <c r="AU7" s="20">
        <f aca="true" t="shared" si="20" ref="AU7:AU36">SUM(R7:V7)/1000</f>
        <v>0.0378</v>
      </c>
      <c r="AV7" s="20">
        <f aca="true" t="shared" si="21" ref="AV7:AV36">ROUND(AS7+AT7-W7+AU7,4)</f>
        <v>46623599.1378</v>
      </c>
      <c r="AW7" s="18"/>
      <c r="AX7" s="10"/>
    </row>
    <row r="8" spans="1:50" ht="18" customHeight="1">
      <c r="A8" s="4">
        <v>2</v>
      </c>
      <c r="B8" s="28"/>
      <c r="C8" s="60" t="s">
        <v>85</v>
      </c>
      <c r="D8" s="61"/>
      <c r="E8" s="62"/>
      <c r="F8" s="68" t="s">
        <v>86</v>
      </c>
      <c r="G8" s="64"/>
      <c r="H8" s="69" t="s">
        <v>75</v>
      </c>
      <c r="I8" s="66"/>
      <c r="J8" s="67" t="s">
        <v>87</v>
      </c>
      <c r="K8" s="39"/>
      <c r="L8" s="101">
        <v>7.9</v>
      </c>
      <c r="M8" s="101">
        <v>7.6</v>
      </c>
      <c r="N8" s="101">
        <v>8</v>
      </c>
      <c r="O8" s="101">
        <v>7.4</v>
      </c>
      <c r="P8" s="101">
        <v>7.3</v>
      </c>
      <c r="Q8" s="102">
        <f t="shared" si="0"/>
        <v>22.9</v>
      </c>
      <c r="R8" s="103">
        <v>7.8</v>
      </c>
      <c r="S8" s="103">
        <v>7.6</v>
      </c>
      <c r="T8" s="103">
        <v>7.5</v>
      </c>
      <c r="U8" s="103">
        <v>7.1</v>
      </c>
      <c r="V8" s="103">
        <v>7.5</v>
      </c>
      <c r="W8" s="103">
        <v>1</v>
      </c>
      <c r="X8" s="102">
        <f t="shared" si="1"/>
        <v>23.6</v>
      </c>
      <c r="Y8" s="102">
        <f t="shared" si="2"/>
        <v>46.5</v>
      </c>
      <c r="Z8" s="105">
        <f t="shared" si="3"/>
        <v>2</v>
      </c>
      <c r="AA8" s="2" t="str">
        <f t="shared" si="4"/>
        <v>決勝進出</v>
      </c>
      <c r="AB8" s="18">
        <f aca="true" t="shared" si="22" ref="AB8:AB36">X8-W8</f>
        <v>22.6</v>
      </c>
      <c r="AC8" s="10">
        <f t="shared" si="5"/>
        <v>2</v>
      </c>
      <c r="AD8" s="10"/>
      <c r="AE8" s="17">
        <f t="shared" si="6"/>
        <v>8</v>
      </c>
      <c r="AF8" s="17">
        <f t="shared" si="7"/>
        <v>7.9</v>
      </c>
      <c r="AG8" s="17">
        <f t="shared" si="8"/>
        <v>7.6</v>
      </c>
      <c r="AH8" s="17">
        <f t="shared" si="9"/>
        <v>7.4</v>
      </c>
      <c r="AI8" s="17">
        <f t="shared" si="10"/>
        <v>7.3</v>
      </c>
      <c r="AJ8" s="18">
        <f t="shared" si="11"/>
        <v>22.9</v>
      </c>
      <c r="AK8" s="18"/>
      <c r="AL8" s="17">
        <f t="shared" si="12"/>
        <v>7.8</v>
      </c>
      <c r="AM8" s="17">
        <f t="shared" si="13"/>
        <v>7.6</v>
      </c>
      <c r="AN8" s="17">
        <f t="shared" si="14"/>
        <v>7.5</v>
      </c>
      <c r="AO8" s="17">
        <f t="shared" si="15"/>
        <v>7.5</v>
      </c>
      <c r="AP8" s="17">
        <f t="shared" si="16"/>
        <v>7.1</v>
      </c>
      <c r="AQ8" s="18">
        <f t="shared" si="17"/>
        <v>22.6</v>
      </c>
      <c r="AR8" s="19"/>
      <c r="AS8" s="10">
        <f t="shared" si="18"/>
        <v>46500000</v>
      </c>
      <c r="AT8" s="10">
        <f t="shared" si="19"/>
        <v>23600</v>
      </c>
      <c r="AU8" s="20">
        <f t="shared" si="20"/>
        <v>0.0375</v>
      </c>
      <c r="AV8" s="20">
        <f t="shared" si="21"/>
        <v>46523599.0375</v>
      </c>
      <c r="AW8" s="18"/>
      <c r="AX8" s="10"/>
    </row>
    <row r="9" spans="1:50" ht="18" customHeight="1">
      <c r="A9" s="4">
        <v>3</v>
      </c>
      <c r="B9" s="28"/>
      <c r="C9" s="60" t="s">
        <v>257</v>
      </c>
      <c r="D9" s="61"/>
      <c r="E9" s="62"/>
      <c r="F9" s="63" t="s">
        <v>55</v>
      </c>
      <c r="G9" s="64"/>
      <c r="H9" s="83" t="s">
        <v>56</v>
      </c>
      <c r="I9" s="66"/>
      <c r="J9" s="67" t="s">
        <v>57</v>
      </c>
      <c r="K9" s="39"/>
      <c r="L9" s="101">
        <v>7.7</v>
      </c>
      <c r="M9" s="101">
        <v>7.6</v>
      </c>
      <c r="N9" s="101">
        <v>7.1</v>
      </c>
      <c r="O9" s="101">
        <v>7.1</v>
      </c>
      <c r="P9" s="101">
        <v>7</v>
      </c>
      <c r="Q9" s="102">
        <f t="shared" si="0"/>
        <v>21.799999999999997</v>
      </c>
      <c r="R9" s="103">
        <v>7.5</v>
      </c>
      <c r="S9" s="103">
        <v>7.4</v>
      </c>
      <c r="T9" s="103">
        <v>7.3</v>
      </c>
      <c r="U9" s="103">
        <v>6.9</v>
      </c>
      <c r="V9" s="103">
        <v>7.1</v>
      </c>
      <c r="W9" s="103">
        <v>0.9</v>
      </c>
      <c r="X9" s="102">
        <f t="shared" si="1"/>
        <v>22.699999999999996</v>
      </c>
      <c r="Y9" s="102">
        <f t="shared" si="2"/>
        <v>44.5</v>
      </c>
      <c r="Z9" s="105">
        <f t="shared" si="3"/>
        <v>3</v>
      </c>
      <c r="AA9" s="2" t="str">
        <f t="shared" si="4"/>
        <v>決勝進出</v>
      </c>
      <c r="AB9" s="18">
        <f t="shared" si="22"/>
        <v>21.799999999999997</v>
      </c>
      <c r="AC9" s="10">
        <f t="shared" si="5"/>
        <v>3</v>
      </c>
      <c r="AD9" s="10"/>
      <c r="AE9" s="17">
        <f t="shared" si="6"/>
        <v>7.7</v>
      </c>
      <c r="AF9" s="17">
        <f t="shared" si="7"/>
        <v>7.6</v>
      </c>
      <c r="AG9" s="17">
        <f t="shared" si="8"/>
        <v>7.1</v>
      </c>
      <c r="AH9" s="17">
        <f t="shared" si="9"/>
        <v>7.1</v>
      </c>
      <c r="AI9" s="17">
        <f t="shared" si="10"/>
        <v>7</v>
      </c>
      <c r="AJ9" s="18">
        <f t="shared" si="11"/>
        <v>21.799999999999997</v>
      </c>
      <c r="AK9" s="18"/>
      <c r="AL9" s="17">
        <f t="shared" si="12"/>
        <v>7.5</v>
      </c>
      <c r="AM9" s="17">
        <f t="shared" si="13"/>
        <v>7.4</v>
      </c>
      <c r="AN9" s="17">
        <f t="shared" si="14"/>
        <v>7.3</v>
      </c>
      <c r="AO9" s="17">
        <f t="shared" si="15"/>
        <v>7.1</v>
      </c>
      <c r="AP9" s="17">
        <f t="shared" si="16"/>
        <v>6.9</v>
      </c>
      <c r="AQ9" s="18">
        <f t="shared" si="17"/>
        <v>21.799999999999997</v>
      </c>
      <c r="AR9" s="19"/>
      <c r="AS9" s="10">
        <f t="shared" si="18"/>
        <v>44500000</v>
      </c>
      <c r="AT9" s="10">
        <f t="shared" si="19"/>
        <v>22699.999999999996</v>
      </c>
      <c r="AU9" s="20">
        <f t="shared" si="20"/>
        <v>0.0362</v>
      </c>
      <c r="AV9" s="20">
        <f t="shared" si="21"/>
        <v>44522699.1362</v>
      </c>
      <c r="AW9" s="18"/>
      <c r="AX9" s="10"/>
    </row>
    <row r="10" spans="1:50" ht="18" customHeight="1">
      <c r="A10" s="4">
        <v>4</v>
      </c>
      <c r="B10" s="28"/>
      <c r="C10" s="60" t="s">
        <v>316</v>
      </c>
      <c r="D10" s="61"/>
      <c r="E10" s="62"/>
      <c r="F10" s="68" t="s">
        <v>82</v>
      </c>
      <c r="G10" s="64"/>
      <c r="H10" s="69" t="s">
        <v>83</v>
      </c>
      <c r="I10" s="66"/>
      <c r="J10" s="67" t="s">
        <v>84</v>
      </c>
      <c r="K10" s="39"/>
      <c r="L10" s="101">
        <v>7.4</v>
      </c>
      <c r="M10" s="101">
        <v>7</v>
      </c>
      <c r="N10" s="101">
        <v>7.3</v>
      </c>
      <c r="O10" s="101">
        <v>6.9</v>
      </c>
      <c r="P10" s="101">
        <v>7.3</v>
      </c>
      <c r="Q10" s="102">
        <f t="shared" si="0"/>
        <v>21.6</v>
      </c>
      <c r="R10" s="103">
        <v>7.4</v>
      </c>
      <c r="S10" s="103">
        <v>7.4</v>
      </c>
      <c r="T10" s="103">
        <v>6.7</v>
      </c>
      <c r="U10" s="103">
        <v>7</v>
      </c>
      <c r="V10" s="103">
        <v>7.4</v>
      </c>
      <c r="W10" s="103">
        <v>0.9</v>
      </c>
      <c r="X10" s="102">
        <f t="shared" si="1"/>
        <v>22.7</v>
      </c>
      <c r="Y10" s="102">
        <f t="shared" si="2"/>
        <v>44.3</v>
      </c>
      <c r="Z10" s="105">
        <f t="shared" si="3"/>
        <v>4</v>
      </c>
      <c r="AA10" s="2" t="str">
        <f t="shared" si="4"/>
        <v>決勝進出</v>
      </c>
      <c r="AB10" s="18">
        <f t="shared" si="22"/>
        <v>21.8</v>
      </c>
      <c r="AC10" s="10">
        <f t="shared" si="5"/>
        <v>4</v>
      </c>
      <c r="AD10" s="10"/>
      <c r="AE10" s="17">
        <f t="shared" si="6"/>
        <v>7.4</v>
      </c>
      <c r="AF10" s="17">
        <f t="shared" si="7"/>
        <v>7.3</v>
      </c>
      <c r="AG10" s="17">
        <f t="shared" si="8"/>
        <v>7.3</v>
      </c>
      <c r="AH10" s="17">
        <f t="shared" si="9"/>
        <v>7</v>
      </c>
      <c r="AI10" s="17">
        <f t="shared" si="10"/>
        <v>6.9</v>
      </c>
      <c r="AJ10" s="18">
        <f t="shared" si="11"/>
        <v>21.6</v>
      </c>
      <c r="AK10" s="18"/>
      <c r="AL10" s="17">
        <f t="shared" si="12"/>
        <v>7.4</v>
      </c>
      <c r="AM10" s="17">
        <f t="shared" si="13"/>
        <v>7.4</v>
      </c>
      <c r="AN10" s="17">
        <f t="shared" si="14"/>
        <v>7.4</v>
      </c>
      <c r="AO10" s="17">
        <f t="shared" si="15"/>
        <v>7</v>
      </c>
      <c r="AP10" s="17">
        <f t="shared" si="16"/>
        <v>6.7</v>
      </c>
      <c r="AQ10" s="18">
        <f t="shared" si="17"/>
        <v>21.8</v>
      </c>
      <c r="AR10" s="19"/>
      <c r="AS10" s="10">
        <f t="shared" si="18"/>
        <v>44300000</v>
      </c>
      <c r="AT10" s="10">
        <f t="shared" si="19"/>
        <v>22700</v>
      </c>
      <c r="AU10" s="20">
        <f t="shared" si="20"/>
        <v>0.0359</v>
      </c>
      <c r="AV10" s="20">
        <f t="shared" si="21"/>
        <v>44322699.1359</v>
      </c>
      <c r="AW10" s="18"/>
      <c r="AX10" s="10"/>
    </row>
    <row r="11" spans="1:50" ht="18" customHeight="1">
      <c r="A11" s="4">
        <v>5</v>
      </c>
      <c r="B11" s="28"/>
      <c r="C11" s="60" t="s">
        <v>264</v>
      </c>
      <c r="D11" s="61"/>
      <c r="E11" s="62"/>
      <c r="F11" s="68" t="s">
        <v>70</v>
      </c>
      <c r="G11" s="64"/>
      <c r="H11" s="83" t="s">
        <v>56</v>
      </c>
      <c r="I11" s="66"/>
      <c r="J11" s="67" t="s">
        <v>57</v>
      </c>
      <c r="K11" s="39"/>
      <c r="L11" s="101">
        <v>7.3</v>
      </c>
      <c r="M11" s="101">
        <v>7.1</v>
      </c>
      <c r="N11" s="101">
        <v>7.4</v>
      </c>
      <c r="O11" s="101">
        <v>7.1</v>
      </c>
      <c r="P11" s="101">
        <v>7.1</v>
      </c>
      <c r="Q11" s="102">
        <f t="shared" si="0"/>
        <v>21.5</v>
      </c>
      <c r="R11" s="103">
        <v>7.5</v>
      </c>
      <c r="S11" s="103">
        <v>7.1</v>
      </c>
      <c r="T11" s="103">
        <v>7.7</v>
      </c>
      <c r="U11" s="103">
        <v>7.2</v>
      </c>
      <c r="V11" s="103">
        <v>7.1</v>
      </c>
      <c r="W11" s="103">
        <v>0.7</v>
      </c>
      <c r="X11" s="102">
        <f t="shared" si="1"/>
        <v>22.499999999999996</v>
      </c>
      <c r="Y11" s="102">
        <f t="shared" si="2"/>
        <v>44</v>
      </c>
      <c r="Z11" s="105">
        <f t="shared" si="3"/>
        <v>5</v>
      </c>
      <c r="AA11" s="2" t="str">
        <f t="shared" si="4"/>
        <v>決勝進出</v>
      </c>
      <c r="AB11" s="18">
        <f t="shared" si="22"/>
        <v>21.799999999999997</v>
      </c>
      <c r="AC11" s="10">
        <f t="shared" si="5"/>
        <v>5</v>
      </c>
      <c r="AD11" s="22"/>
      <c r="AE11" s="17">
        <f t="shared" si="6"/>
        <v>7.4</v>
      </c>
      <c r="AF11" s="17">
        <f t="shared" si="7"/>
        <v>7.3</v>
      </c>
      <c r="AG11" s="17">
        <f t="shared" si="8"/>
        <v>7.1</v>
      </c>
      <c r="AH11" s="17">
        <f t="shared" si="9"/>
        <v>7.1</v>
      </c>
      <c r="AI11" s="17">
        <f t="shared" si="10"/>
        <v>7.1</v>
      </c>
      <c r="AJ11" s="17">
        <f t="shared" si="11"/>
        <v>21.5</v>
      </c>
      <c r="AK11" s="17"/>
      <c r="AL11" s="17">
        <f t="shared" si="12"/>
        <v>7.7</v>
      </c>
      <c r="AM11" s="17">
        <f t="shared" si="13"/>
        <v>7.5</v>
      </c>
      <c r="AN11" s="17">
        <f t="shared" si="14"/>
        <v>7.2</v>
      </c>
      <c r="AO11" s="17">
        <f t="shared" si="15"/>
        <v>7.1</v>
      </c>
      <c r="AP11" s="17">
        <f t="shared" si="16"/>
        <v>7.1</v>
      </c>
      <c r="AQ11" s="17">
        <f t="shared" si="17"/>
        <v>21.799999999999997</v>
      </c>
      <c r="AR11" s="23"/>
      <c r="AS11" s="10">
        <f t="shared" si="18"/>
        <v>44000000</v>
      </c>
      <c r="AT11" s="10">
        <f t="shared" si="19"/>
        <v>22499.999999999996</v>
      </c>
      <c r="AU11" s="20">
        <f t="shared" si="20"/>
        <v>0.0366</v>
      </c>
      <c r="AV11" s="20">
        <f t="shared" si="21"/>
        <v>44022499.3366</v>
      </c>
      <c r="AW11" s="18"/>
      <c r="AX11" s="10"/>
    </row>
    <row r="12" spans="1:50" ht="18" customHeight="1">
      <c r="A12" s="4">
        <v>6</v>
      </c>
      <c r="B12" s="28"/>
      <c r="C12" s="60" t="s">
        <v>317</v>
      </c>
      <c r="D12" s="61"/>
      <c r="E12" s="62"/>
      <c r="F12" s="68" t="s">
        <v>88</v>
      </c>
      <c r="G12" s="64"/>
      <c r="H12" s="69" t="s">
        <v>75</v>
      </c>
      <c r="I12" s="66"/>
      <c r="J12" s="67" t="s">
        <v>89</v>
      </c>
      <c r="K12" s="39"/>
      <c r="L12" s="101">
        <v>7.7</v>
      </c>
      <c r="M12" s="101">
        <v>7.2</v>
      </c>
      <c r="N12" s="101">
        <v>6.8</v>
      </c>
      <c r="O12" s="101">
        <v>6.9</v>
      </c>
      <c r="P12" s="101">
        <v>7.3</v>
      </c>
      <c r="Q12" s="102">
        <f t="shared" si="0"/>
        <v>21.4</v>
      </c>
      <c r="R12" s="103">
        <v>6.9</v>
      </c>
      <c r="S12" s="103">
        <v>7.2</v>
      </c>
      <c r="T12" s="103">
        <v>6.4</v>
      </c>
      <c r="U12" s="103">
        <v>6.9</v>
      </c>
      <c r="V12" s="103">
        <v>7.2</v>
      </c>
      <c r="W12" s="103">
        <v>0.9</v>
      </c>
      <c r="X12" s="102">
        <f t="shared" si="1"/>
        <v>21.9</v>
      </c>
      <c r="Y12" s="102">
        <f t="shared" si="2"/>
        <v>43.3</v>
      </c>
      <c r="Z12" s="105">
        <f t="shared" si="3"/>
        <v>6</v>
      </c>
      <c r="AA12" s="2" t="str">
        <f t="shared" si="4"/>
        <v>決勝進出</v>
      </c>
      <c r="AB12" s="18">
        <f t="shared" si="22"/>
        <v>21</v>
      </c>
      <c r="AC12" s="10">
        <f t="shared" si="5"/>
        <v>6</v>
      </c>
      <c r="AD12" s="10"/>
      <c r="AE12" s="17">
        <f t="shared" si="6"/>
        <v>7.7</v>
      </c>
      <c r="AF12" s="17">
        <f t="shared" si="7"/>
        <v>7.3</v>
      </c>
      <c r="AG12" s="17">
        <f t="shared" si="8"/>
        <v>7.2</v>
      </c>
      <c r="AH12" s="17">
        <f t="shared" si="9"/>
        <v>6.9</v>
      </c>
      <c r="AI12" s="17">
        <f t="shared" si="10"/>
        <v>6.8</v>
      </c>
      <c r="AJ12" s="18">
        <f t="shared" si="11"/>
        <v>21.4</v>
      </c>
      <c r="AK12" s="18"/>
      <c r="AL12" s="17">
        <f t="shared" si="12"/>
        <v>7.2</v>
      </c>
      <c r="AM12" s="17">
        <f t="shared" si="13"/>
        <v>7.2</v>
      </c>
      <c r="AN12" s="17">
        <f t="shared" si="14"/>
        <v>6.9</v>
      </c>
      <c r="AO12" s="17">
        <f t="shared" si="15"/>
        <v>6.9</v>
      </c>
      <c r="AP12" s="17">
        <f t="shared" si="16"/>
        <v>6.4</v>
      </c>
      <c r="AQ12" s="18">
        <f t="shared" si="17"/>
        <v>21</v>
      </c>
      <c r="AR12" s="19"/>
      <c r="AS12" s="10">
        <f t="shared" si="18"/>
        <v>43300000</v>
      </c>
      <c r="AT12" s="10">
        <f t="shared" si="19"/>
        <v>21900</v>
      </c>
      <c r="AU12" s="20">
        <f t="shared" si="20"/>
        <v>0.0346</v>
      </c>
      <c r="AV12" s="20">
        <f t="shared" si="21"/>
        <v>43321899.1346</v>
      </c>
      <c r="AW12" s="18"/>
      <c r="AX12" s="10"/>
    </row>
    <row r="13" spans="1:51" ht="18" customHeight="1">
      <c r="A13" s="4">
        <v>7</v>
      </c>
      <c r="B13" s="28"/>
      <c r="C13" s="60" t="s">
        <v>270</v>
      </c>
      <c r="D13" s="61"/>
      <c r="E13" s="62"/>
      <c r="F13" s="68" t="s">
        <v>90</v>
      </c>
      <c r="G13" s="64"/>
      <c r="H13" s="65" t="s">
        <v>69</v>
      </c>
      <c r="I13" s="66"/>
      <c r="J13" s="67" t="s">
        <v>57</v>
      </c>
      <c r="K13" s="39"/>
      <c r="L13" s="101">
        <v>6.9</v>
      </c>
      <c r="M13" s="101">
        <v>7.1</v>
      </c>
      <c r="N13" s="101">
        <v>6.8</v>
      </c>
      <c r="O13" s="101">
        <v>7.2</v>
      </c>
      <c r="P13" s="101">
        <v>6.5</v>
      </c>
      <c r="Q13" s="102">
        <f t="shared" si="0"/>
        <v>20.8</v>
      </c>
      <c r="R13" s="103">
        <v>6.9</v>
      </c>
      <c r="S13" s="103">
        <v>7.3</v>
      </c>
      <c r="T13" s="103">
        <v>7.4</v>
      </c>
      <c r="U13" s="103">
        <v>7.1</v>
      </c>
      <c r="V13" s="103">
        <v>6.5</v>
      </c>
      <c r="W13" s="103">
        <v>0.8</v>
      </c>
      <c r="X13" s="102">
        <f t="shared" si="1"/>
        <v>22.099999999999998</v>
      </c>
      <c r="Y13" s="102">
        <f t="shared" si="2"/>
        <v>42.9</v>
      </c>
      <c r="Z13" s="105">
        <f t="shared" si="3"/>
        <v>7</v>
      </c>
      <c r="AA13" s="2" t="str">
        <f t="shared" si="4"/>
        <v>決勝進出</v>
      </c>
      <c r="AB13" s="18">
        <f t="shared" si="22"/>
        <v>21.299999999999997</v>
      </c>
      <c r="AC13" s="10">
        <f t="shared" si="5"/>
        <v>7</v>
      </c>
      <c r="AD13" s="10"/>
      <c r="AE13" s="17">
        <f t="shared" si="6"/>
        <v>7.2</v>
      </c>
      <c r="AF13" s="17">
        <f t="shared" si="7"/>
        <v>7.1</v>
      </c>
      <c r="AG13" s="17">
        <f t="shared" si="8"/>
        <v>6.9</v>
      </c>
      <c r="AH13" s="17">
        <f t="shared" si="9"/>
        <v>6.8</v>
      </c>
      <c r="AI13" s="17">
        <f t="shared" si="10"/>
        <v>6.5</v>
      </c>
      <c r="AJ13" s="18">
        <f t="shared" si="11"/>
        <v>20.8</v>
      </c>
      <c r="AK13" s="18"/>
      <c r="AL13" s="17">
        <f t="shared" si="12"/>
        <v>7.4</v>
      </c>
      <c r="AM13" s="17">
        <f t="shared" si="13"/>
        <v>7.3</v>
      </c>
      <c r="AN13" s="17">
        <f t="shared" si="14"/>
        <v>7.1</v>
      </c>
      <c r="AO13" s="17">
        <f t="shared" si="15"/>
        <v>6.9</v>
      </c>
      <c r="AP13" s="17">
        <f t="shared" si="16"/>
        <v>6.5</v>
      </c>
      <c r="AQ13" s="18">
        <f t="shared" si="17"/>
        <v>21.299999999999997</v>
      </c>
      <c r="AR13" s="19"/>
      <c r="AS13" s="10">
        <f t="shared" si="18"/>
        <v>42900000</v>
      </c>
      <c r="AT13" s="10">
        <f t="shared" si="19"/>
        <v>22099.999999999996</v>
      </c>
      <c r="AU13" s="20">
        <f t="shared" si="20"/>
        <v>0.0352</v>
      </c>
      <c r="AV13" s="20">
        <f t="shared" si="21"/>
        <v>42922099.2352</v>
      </c>
      <c r="AW13" s="18"/>
      <c r="AX13" s="10"/>
      <c r="AY13" s="21"/>
    </row>
    <row r="14" spans="1:50" ht="18" customHeight="1">
      <c r="A14" s="4">
        <v>8</v>
      </c>
      <c r="B14" s="28"/>
      <c r="C14" s="60" t="s">
        <v>263</v>
      </c>
      <c r="D14" s="61"/>
      <c r="E14" s="62"/>
      <c r="F14" s="68" t="s">
        <v>68</v>
      </c>
      <c r="G14" s="64"/>
      <c r="H14" s="69" t="s">
        <v>69</v>
      </c>
      <c r="I14" s="66"/>
      <c r="J14" s="67" t="s">
        <v>63</v>
      </c>
      <c r="K14" s="39"/>
      <c r="L14" s="101">
        <v>6.9</v>
      </c>
      <c r="M14" s="101">
        <v>6.8</v>
      </c>
      <c r="N14" s="101">
        <v>7.5</v>
      </c>
      <c r="O14" s="101">
        <v>7</v>
      </c>
      <c r="P14" s="101">
        <v>6.9</v>
      </c>
      <c r="Q14" s="102">
        <f t="shared" si="0"/>
        <v>20.8</v>
      </c>
      <c r="R14" s="103">
        <v>6.9</v>
      </c>
      <c r="S14" s="103">
        <v>6.9</v>
      </c>
      <c r="T14" s="103">
        <v>7.4</v>
      </c>
      <c r="U14" s="103">
        <v>6.9</v>
      </c>
      <c r="V14" s="103">
        <v>6.5</v>
      </c>
      <c r="W14" s="103">
        <v>1</v>
      </c>
      <c r="X14" s="102">
        <f t="shared" si="1"/>
        <v>21.700000000000003</v>
      </c>
      <c r="Y14" s="102">
        <f t="shared" si="2"/>
        <v>42.5</v>
      </c>
      <c r="Z14" s="105">
        <f t="shared" si="3"/>
        <v>8</v>
      </c>
      <c r="AA14" s="2" t="str">
        <f t="shared" si="4"/>
        <v>決勝進出</v>
      </c>
      <c r="AB14" s="18">
        <f t="shared" si="22"/>
        <v>20.700000000000003</v>
      </c>
      <c r="AC14" s="10">
        <f t="shared" si="5"/>
        <v>8</v>
      </c>
      <c r="AD14" s="22"/>
      <c r="AE14" s="17">
        <f t="shared" si="6"/>
        <v>7.5</v>
      </c>
      <c r="AF14" s="17">
        <f t="shared" si="7"/>
        <v>7</v>
      </c>
      <c r="AG14" s="17">
        <f t="shared" si="8"/>
        <v>6.9</v>
      </c>
      <c r="AH14" s="17">
        <f t="shared" si="9"/>
        <v>6.9</v>
      </c>
      <c r="AI14" s="17">
        <f t="shared" si="10"/>
        <v>6.8</v>
      </c>
      <c r="AJ14" s="17">
        <f t="shared" si="11"/>
        <v>20.8</v>
      </c>
      <c r="AK14" s="17"/>
      <c r="AL14" s="17">
        <f t="shared" si="12"/>
        <v>7.4</v>
      </c>
      <c r="AM14" s="17">
        <f t="shared" si="13"/>
        <v>6.9</v>
      </c>
      <c r="AN14" s="17">
        <f t="shared" si="14"/>
        <v>6.9</v>
      </c>
      <c r="AO14" s="17">
        <f t="shared" si="15"/>
        <v>6.9</v>
      </c>
      <c r="AP14" s="17">
        <f t="shared" si="16"/>
        <v>6.5</v>
      </c>
      <c r="AQ14" s="17">
        <f t="shared" si="17"/>
        <v>20.700000000000003</v>
      </c>
      <c r="AR14" s="23"/>
      <c r="AS14" s="10">
        <f t="shared" si="18"/>
        <v>42500000</v>
      </c>
      <c r="AT14" s="10">
        <f t="shared" si="19"/>
        <v>21700.000000000004</v>
      </c>
      <c r="AU14" s="20">
        <f t="shared" si="20"/>
        <v>0.0346</v>
      </c>
      <c r="AV14" s="20">
        <f t="shared" si="21"/>
        <v>42521699.0346</v>
      </c>
      <c r="AW14" s="18"/>
      <c r="AX14" s="10"/>
    </row>
    <row r="15" spans="1:50" ht="18" customHeight="1">
      <c r="A15" s="4">
        <v>9</v>
      </c>
      <c r="B15" s="28"/>
      <c r="C15" s="60" t="s">
        <v>269</v>
      </c>
      <c r="D15" s="61"/>
      <c r="E15" s="62"/>
      <c r="F15" s="68" t="s">
        <v>80</v>
      </c>
      <c r="G15" s="64"/>
      <c r="H15" s="69" t="s">
        <v>62</v>
      </c>
      <c r="I15" s="66"/>
      <c r="J15" s="67" t="s">
        <v>81</v>
      </c>
      <c r="K15" s="39"/>
      <c r="L15" s="101">
        <v>7.2</v>
      </c>
      <c r="M15" s="101">
        <v>7</v>
      </c>
      <c r="N15" s="101">
        <v>7.3</v>
      </c>
      <c r="O15" s="101">
        <v>6.3</v>
      </c>
      <c r="P15" s="101">
        <v>6.6</v>
      </c>
      <c r="Q15" s="102">
        <f t="shared" si="0"/>
        <v>20.799999999999997</v>
      </c>
      <c r="R15" s="103">
        <v>7.1</v>
      </c>
      <c r="S15" s="103">
        <v>6.8</v>
      </c>
      <c r="T15" s="103">
        <v>6.6</v>
      </c>
      <c r="U15" s="103">
        <v>6.9</v>
      </c>
      <c r="V15" s="103">
        <v>6.4</v>
      </c>
      <c r="W15" s="103">
        <v>0.8</v>
      </c>
      <c r="X15" s="102">
        <f t="shared" si="1"/>
        <v>21.099999999999998</v>
      </c>
      <c r="Y15" s="102">
        <f t="shared" si="2"/>
        <v>41.9</v>
      </c>
      <c r="Z15" s="105">
        <f t="shared" si="3"/>
        <v>9</v>
      </c>
      <c r="AA15" s="2" t="str">
        <f t="shared" si="4"/>
        <v>決勝進出</v>
      </c>
      <c r="AB15" s="18">
        <f t="shared" si="22"/>
        <v>20.299999999999997</v>
      </c>
      <c r="AC15" s="10">
        <f t="shared" si="5"/>
        <v>9</v>
      </c>
      <c r="AD15" s="10"/>
      <c r="AE15" s="17">
        <f t="shared" si="6"/>
        <v>7.3</v>
      </c>
      <c r="AF15" s="17">
        <f t="shared" si="7"/>
        <v>7.2</v>
      </c>
      <c r="AG15" s="17">
        <f t="shared" si="8"/>
        <v>7</v>
      </c>
      <c r="AH15" s="17">
        <f t="shared" si="9"/>
        <v>6.6</v>
      </c>
      <c r="AI15" s="17">
        <f t="shared" si="10"/>
        <v>6.3</v>
      </c>
      <c r="AJ15" s="18">
        <f t="shared" si="11"/>
        <v>20.799999999999997</v>
      </c>
      <c r="AK15" s="18"/>
      <c r="AL15" s="17">
        <f t="shared" si="12"/>
        <v>7.1</v>
      </c>
      <c r="AM15" s="17">
        <f t="shared" si="13"/>
        <v>6.9</v>
      </c>
      <c r="AN15" s="17">
        <f t="shared" si="14"/>
        <v>6.8</v>
      </c>
      <c r="AO15" s="17">
        <f t="shared" si="15"/>
        <v>6.6</v>
      </c>
      <c r="AP15" s="17">
        <f t="shared" si="16"/>
        <v>6.4</v>
      </c>
      <c r="AQ15" s="18">
        <f t="shared" si="17"/>
        <v>20.299999999999997</v>
      </c>
      <c r="AR15" s="19"/>
      <c r="AS15" s="10">
        <f t="shared" si="18"/>
        <v>41900000</v>
      </c>
      <c r="AT15" s="10">
        <f t="shared" si="19"/>
        <v>21099.999999999996</v>
      </c>
      <c r="AU15" s="20">
        <f t="shared" si="20"/>
        <v>0.0338</v>
      </c>
      <c r="AV15" s="20">
        <f t="shared" si="21"/>
        <v>41921099.2338</v>
      </c>
      <c r="AW15" s="18"/>
      <c r="AX15" s="10"/>
    </row>
    <row r="16" spans="1:50" ht="18" customHeight="1">
      <c r="A16" s="4">
        <v>10</v>
      </c>
      <c r="B16" s="28"/>
      <c r="C16" s="60" t="s">
        <v>268</v>
      </c>
      <c r="D16" s="61"/>
      <c r="E16" s="62"/>
      <c r="F16" s="68" t="s">
        <v>78</v>
      </c>
      <c r="G16" s="64"/>
      <c r="H16" s="83" t="s">
        <v>79</v>
      </c>
      <c r="I16" s="66"/>
      <c r="J16" s="67" t="s">
        <v>57</v>
      </c>
      <c r="K16" s="39"/>
      <c r="L16" s="101">
        <v>6.9</v>
      </c>
      <c r="M16" s="101">
        <v>6.8</v>
      </c>
      <c r="N16" s="101">
        <v>6.8</v>
      </c>
      <c r="O16" s="101">
        <v>6.5</v>
      </c>
      <c r="P16" s="101">
        <v>6.7</v>
      </c>
      <c r="Q16" s="102">
        <f t="shared" si="0"/>
        <v>20.3</v>
      </c>
      <c r="R16" s="103">
        <v>6.5</v>
      </c>
      <c r="S16" s="103">
        <v>6.7</v>
      </c>
      <c r="T16" s="103">
        <v>7</v>
      </c>
      <c r="U16" s="103">
        <v>7</v>
      </c>
      <c r="V16" s="103">
        <v>6.3</v>
      </c>
      <c r="W16" s="103">
        <v>0.8</v>
      </c>
      <c r="X16" s="102">
        <f t="shared" si="1"/>
        <v>21</v>
      </c>
      <c r="Y16" s="102">
        <f t="shared" si="2"/>
        <v>41.3</v>
      </c>
      <c r="Z16" s="105">
        <f t="shared" si="3"/>
        <v>10</v>
      </c>
      <c r="AA16" s="2" t="str">
        <f t="shared" si="4"/>
        <v>決勝進出</v>
      </c>
      <c r="AB16" s="18">
        <f t="shared" si="22"/>
        <v>20.2</v>
      </c>
      <c r="AC16" s="10">
        <f t="shared" si="5"/>
        <v>10</v>
      </c>
      <c r="AD16" s="10"/>
      <c r="AE16" s="17">
        <f t="shared" si="6"/>
        <v>6.9</v>
      </c>
      <c r="AF16" s="17">
        <f t="shared" si="7"/>
        <v>6.8</v>
      </c>
      <c r="AG16" s="17">
        <f t="shared" si="8"/>
        <v>6.8</v>
      </c>
      <c r="AH16" s="17">
        <f t="shared" si="9"/>
        <v>6.7</v>
      </c>
      <c r="AI16" s="17">
        <f t="shared" si="10"/>
        <v>6.5</v>
      </c>
      <c r="AJ16" s="18">
        <f t="shared" si="11"/>
        <v>20.3</v>
      </c>
      <c r="AK16" s="18"/>
      <c r="AL16" s="17">
        <f t="shared" si="12"/>
        <v>7</v>
      </c>
      <c r="AM16" s="17">
        <f t="shared" si="13"/>
        <v>7</v>
      </c>
      <c r="AN16" s="17">
        <f t="shared" si="14"/>
        <v>6.7</v>
      </c>
      <c r="AO16" s="17">
        <f t="shared" si="15"/>
        <v>6.5</v>
      </c>
      <c r="AP16" s="17">
        <f t="shared" si="16"/>
        <v>6.3</v>
      </c>
      <c r="AQ16" s="18">
        <f t="shared" si="17"/>
        <v>20.2</v>
      </c>
      <c r="AR16" s="19"/>
      <c r="AS16" s="10">
        <f t="shared" si="18"/>
        <v>41300000</v>
      </c>
      <c r="AT16" s="10">
        <f t="shared" si="19"/>
        <v>21000</v>
      </c>
      <c r="AU16" s="20">
        <f t="shared" si="20"/>
        <v>0.0335</v>
      </c>
      <c r="AV16" s="20">
        <f t="shared" si="21"/>
        <v>41320999.2335</v>
      </c>
      <c r="AW16" s="18"/>
      <c r="AX16" s="10"/>
    </row>
    <row r="17" spans="1:50" ht="18" customHeight="1">
      <c r="A17" s="4">
        <v>11</v>
      </c>
      <c r="B17" s="28"/>
      <c r="C17" s="60" t="s">
        <v>258</v>
      </c>
      <c r="D17" s="61"/>
      <c r="E17" s="62"/>
      <c r="F17" s="68" t="s">
        <v>58</v>
      </c>
      <c r="G17" s="64"/>
      <c r="H17" s="84" t="s">
        <v>259</v>
      </c>
      <c r="I17" s="66"/>
      <c r="J17" s="67" t="s">
        <v>260</v>
      </c>
      <c r="K17" s="39"/>
      <c r="L17" s="101">
        <v>6.8</v>
      </c>
      <c r="M17" s="101">
        <v>6.5</v>
      </c>
      <c r="N17" s="101">
        <v>7.2</v>
      </c>
      <c r="O17" s="101">
        <v>6</v>
      </c>
      <c r="P17" s="101">
        <v>6.5</v>
      </c>
      <c r="Q17" s="102">
        <f t="shared" si="0"/>
        <v>19.8</v>
      </c>
      <c r="R17" s="103">
        <v>7</v>
      </c>
      <c r="S17" s="103">
        <v>6.9</v>
      </c>
      <c r="T17" s="103">
        <v>7.2</v>
      </c>
      <c r="U17" s="103">
        <v>6.1</v>
      </c>
      <c r="V17" s="103">
        <v>6.4</v>
      </c>
      <c r="W17" s="103">
        <v>0.8</v>
      </c>
      <c r="X17" s="102">
        <f t="shared" si="1"/>
        <v>21.1</v>
      </c>
      <c r="Y17" s="102">
        <f t="shared" si="2"/>
        <v>40.9</v>
      </c>
      <c r="Z17" s="105">
        <f t="shared" si="3"/>
        <v>11</v>
      </c>
      <c r="AA17" s="2">
        <f t="shared" si="4"/>
      </c>
      <c r="AB17" s="18">
        <f t="shared" si="22"/>
        <v>20.3</v>
      </c>
      <c r="AC17" s="10">
        <f t="shared" si="5"/>
        <v>11</v>
      </c>
      <c r="AD17" s="10"/>
      <c r="AE17" s="17">
        <f t="shared" si="6"/>
        <v>7.2</v>
      </c>
      <c r="AF17" s="17">
        <f t="shared" si="7"/>
        <v>6.8</v>
      </c>
      <c r="AG17" s="17">
        <f t="shared" si="8"/>
        <v>6.5</v>
      </c>
      <c r="AH17" s="17">
        <f t="shared" si="9"/>
        <v>6.5</v>
      </c>
      <c r="AI17" s="17">
        <f t="shared" si="10"/>
        <v>6</v>
      </c>
      <c r="AJ17" s="18">
        <f t="shared" si="11"/>
        <v>19.8</v>
      </c>
      <c r="AK17" s="18"/>
      <c r="AL17" s="17">
        <f t="shared" si="12"/>
        <v>7.2</v>
      </c>
      <c r="AM17" s="17">
        <f t="shared" si="13"/>
        <v>7</v>
      </c>
      <c r="AN17" s="17">
        <f t="shared" si="14"/>
        <v>6.9</v>
      </c>
      <c r="AO17" s="17">
        <f t="shared" si="15"/>
        <v>6.4</v>
      </c>
      <c r="AP17" s="17">
        <f t="shared" si="16"/>
        <v>6.1</v>
      </c>
      <c r="AQ17" s="18">
        <f t="shared" si="17"/>
        <v>20.3</v>
      </c>
      <c r="AR17" s="19"/>
      <c r="AS17" s="10">
        <f t="shared" si="18"/>
        <v>40900000</v>
      </c>
      <c r="AT17" s="10">
        <f t="shared" si="19"/>
        <v>21100</v>
      </c>
      <c r="AU17" s="20">
        <f t="shared" si="20"/>
        <v>0.033600000000000005</v>
      </c>
      <c r="AV17" s="20">
        <f t="shared" si="21"/>
        <v>40921099.2336</v>
      </c>
      <c r="AW17" s="18"/>
      <c r="AX17" s="10"/>
    </row>
    <row r="18" spans="1:50" ht="18" customHeight="1">
      <c r="A18" s="4">
        <v>12</v>
      </c>
      <c r="B18" s="28"/>
      <c r="C18" s="60" t="s">
        <v>267</v>
      </c>
      <c r="D18" s="61"/>
      <c r="E18" s="62"/>
      <c r="F18" s="68" t="s">
        <v>77</v>
      </c>
      <c r="G18" s="64"/>
      <c r="H18" s="84" t="s">
        <v>56</v>
      </c>
      <c r="I18" s="66"/>
      <c r="J18" s="67" t="s">
        <v>57</v>
      </c>
      <c r="K18" s="39"/>
      <c r="L18" s="101">
        <v>6.6</v>
      </c>
      <c r="M18" s="101">
        <v>7</v>
      </c>
      <c r="N18" s="101">
        <v>6.8</v>
      </c>
      <c r="O18" s="101">
        <v>6.1</v>
      </c>
      <c r="P18" s="101">
        <v>6.5</v>
      </c>
      <c r="Q18" s="102">
        <f t="shared" si="0"/>
        <v>19.9</v>
      </c>
      <c r="R18" s="103">
        <v>6.7</v>
      </c>
      <c r="S18" s="103">
        <v>7</v>
      </c>
      <c r="T18" s="103">
        <v>6.3</v>
      </c>
      <c r="U18" s="103">
        <v>6.1</v>
      </c>
      <c r="V18" s="103">
        <v>6.5</v>
      </c>
      <c r="W18" s="103">
        <v>0.9</v>
      </c>
      <c r="X18" s="102">
        <f t="shared" si="1"/>
        <v>20.4</v>
      </c>
      <c r="Y18" s="102">
        <f t="shared" si="2"/>
        <v>40.3</v>
      </c>
      <c r="Z18" s="105">
        <f t="shared" si="3"/>
        <v>12</v>
      </c>
      <c r="AA18" s="2">
        <f t="shared" si="4"/>
      </c>
      <c r="AB18" s="18">
        <f t="shared" si="22"/>
        <v>19.5</v>
      </c>
      <c r="AC18" s="10">
        <f t="shared" si="5"/>
        <v>12</v>
      </c>
      <c r="AD18" s="10"/>
      <c r="AE18" s="17">
        <f t="shared" si="6"/>
        <v>7</v>
      </c>
      <c r="AF18" s="17">
        <f t="shared" si="7"/>
        <v>6.8</v>
      </c>
      <c r="AG18" s="17">
        <f t="shared" si="8"/>
        <v>6.6</v>
      </c>
      <c r="AH18" s="17">
        <f t="shared" si="9"/>
        <v>6.5</v>
      </c>
      <c r="AI18" s="17">
        <f t="shared" si="10"/>
        <v>6.1</v>
      </c>
      <c r="AJ18" s="18">
        <f t="shared" si="11"/>
        <v>19.9</v>
      </c>
      <c r="AK18" s="18"/>
      <c r="AL18" s="17">
        <f t="shared" si="12"/>
        <v>7</v>
      </c>
      <c r="AM18" s="17">
        <f t="shared" si="13"/>
        <v>6.7</v>
      </c>
      <c r="AN18" s="17">
        <f t="shared" si="14"/>
        <v>6.5</v>
      </c>
      <c r="AO18" s="17">
        <f t="shared" si="15"/>
        <v>6.3</v>
      </c>
      <c r="AP18" s="17">
        <f t="shared" si="16"/>
        <v>6.1</v>
      </c>
      <c r="AQ18" s="18">
        <f t="shared" si="17"/>
        <v>19.5</v>
      </c>
      <c r="AR18" s="19"/>
      <c r="AS18" s="10">
        <f t="shared" si="18"/>
        <v>40300000</v>
      </c>
      <c r="AT18" s="10">
        <f t="shared" si="19"/>
        <v>20400</v>
      </c>
      <c r="AU18" s="20">
        <f t="shared" si="20"/>
        <v>0.032600000000000004</v>
      </c>
      <c r="AV18" s="20">
        <f t="shared" si="21"/>
        <v>40320399.1326</v>
      </c>
      <c r="AW18" s="18"/>
      <c r="AX18" s="10"/>
    </row>
    <row r="19" spans="1:50" ht="18" customHeight="1">
      <c r="A19" s="4">
        <v>13</v>
      </c>
      <c r="B19" s="28"/>
      <c r="C19" s="60" t="s">
        <v>261</v>
      </c>
      <c r="D19" s="61"/>
      <c r="E19" s="62"/>
      <c r="F19" s="68" t="s">
        <v>64</v>
      </c>
      <c r="G19" s="64"/>
      <c r="H19" s="65" t="s">
        <v>62</v>
      </c>
      <c r="I19" s="66"/>
      <c r="J19" s="67" t="s">
        <v>65</v>
      </c>
      <c r="K19" s="39"/>
      <c r="L19" s="101">
        <v>7</v>
      </c>
      <c r="M19" s="101">
        <v>7.2</v>
      </c>
      <c r="N19" s="101">
        <v>6.8</v>
      </c>
      <c r="O19" s="101">
        <v>6.2</v>
      </c>
      <c r="P19" s="101">
        <v>6.6</v>
      </c>
      <c r="Q19" s="102">
        <f t="shared" si="0"/>
        <v>20.4</v>
      </c>
      <c r="R19" s="103">
        <v>6.6</v>
      </c>
      <c r="S19" s="103">
        <v>6.8</v>
      </c>
      <c r="T19" s="103">
        <v>6</v>
      </c>
      <c r="U19" s="103">
        <v>6.1</v>
      </c>
      <c r="V19" s="103">
        <v>6.3</v>
      </c>
      <c r="W19" s="103">
        <v>0.9</v>
      </c>
      <c r="X19" s="102">
        <f t="shared" si="1"/>
        <v>19.9</v>
      </c>
      <c r="Y19" s="102">
        <f t="shared" si="2"/>
        <v>40.3</v>
      </c>
      <c r="Z19" s="105">
        <f t="shared" si="3"/>
        <v>13</v>
      </c>
      <c r="AA19" s="2">
        <f t="shared" si="4"/>
      </c>
      <c r="AB19" s="18">
        <f t="shared" si="22"/>
        <v>19</v>
      </c>
      <c r="AC19" s="10">
        <f t="shared" si="5"/>
        <v>12</v>
      </c>
      <c r="AD19" s="10"/>
      <c r="AE19" s="17">
        <f t="shared" si="6"/>
        <v>7.2</v>
      </c>
      <c r="AF19" s="17">
        <f t="shared" si="7"/>
        <v>7</v>
      </c>
      <c r="AG19" s="17">
        <f t="shared" si="8"/>
        <v>6.8</v>
      </c>
      <c r="AH19" s="17">
        <f t="shared" si="9"/>
        <v>6.6</v>
      </c>
      <c r="AI19" s="17">
        <f t="shared" si="10"/>
        <v>6.2</v>
      </c>
      <c r="AJ19" s="18">
        <f t="shared" si="11"/>
        <v>20.4</v>
      </c>
      <c r="AK19" s="18"/>
      <c r="AL19" s="17">
        <f t="shared" si="12"/>
        <v>6.8</v>
      </c>
      <c r="AM19" s="17">
        <f t="shared" si="13"/>
        <v>6.6</v>
      </c>
      <c r="AN19" s="17">
        <f t="shared" si="14"/>
        <v>6.3</v>
      </c>
      <c r="AO19" s="17">
        <f t="shared" si="15"/>
        <v>6.1</v>
      </c>
      <c r="AP19" s="17">
        <f t="shared" si="16"/>
        <v>6</v>
      </c>
      <c r="AQ19" s="18">
        <f t="shared" si="17"/>
        <v>19</v>
      </c>
      <c r="AR19" s="19"/>
      <c r="AS19" s="10">
        <f t="shared" si="18"/>
        <v>40300000</v>
      </c>
      <c r="AT19" s="10">
        <f t="shared" si="19"/>
        <v>19900</v>
      </c>
      <c r="AU19" s="20">
        <f t="shared" si="20"/>
        <v>0.0318</v>
      </c>
      <c r="AV19" s="20">
        <f t="shared" si="21"/>
        <v>40319899.1318</v>
      </c>
      <c r="AW19" s="18"/>
      <c r="AX19" s="10"/>
    </row>
    <row r="20" spans="1:50" ht="18" customHeight="1">
      <c r="A20" s="4">
        <v>14</v>
      </c>
      <c r="B20" s="28"/>
      <c r="C20" s="60" t="s">
        <v>262</v>
      </c>
      <c r="D20" s="61"/>
      <c r="E20" s="62"/>
      <c r="F20" s="68" t="s">
        <v>66</v>
      </c>
      <c r="G20" s="64"/>
      <c r="H20" s="84" t="s">
        <v>56</v>
      </c>
      <c r="I20" s="66"/>
      <c r="J20" s="67" t="s">
        <v>59</v>
      </c>
      <c r="K20" s="39"/>
      <c r="L20" s="101">
        <v>6.5</v>
      </c>
      <c r="M20" s="101">
        <v>6.7</v>
      </c>
      <c r="N20" s="101">
        <v>6.7</v>
      </c>
      <c r="O20" s="101">
        <v>6.4</v>
      </c>
      <c r="P20" s="101">
        <v>6.3</v>
      </c>
      <c r="Q20" s="102">
        <f t="shared" si="0"/>
        <v>19.6</v>
      </c>
      <c r="R20" s="103">
        <v>6.7</v>
      </c>
      <c r="S20" s="103">
        <v>6.5</v>
      </c>
      <c r="T20" s="103">
        <v>6.6</v>
      </c>
      <c r="U20" s="103">
        <v>6.1</v>
      </c>
      <c r="V20" s="103">
        <v>6.3</v>
      </c>
      <c r="W20" s="103">
        <v>0.8</v>
      </c>
      <c r="X20" s="102">
        <f t="shared" si="1"/>
        <v>20.2</v>
      </c>
      <c r="Y20" s="102">
        <f t="shared" si="2"/>
        <v>39.8</v>
      </c>
      <c r="Z20" s="105">
        <f t="shared" si="3"/>
        <v>14</v>
      </c>
      <c r="AA20" s="2">
        <f t="shared" si="4"/>
      </c>
      <c r="AB20" s="18">
        <f t="shared" si="22"/>
        <v>19.4</v>
      </c>
      <c r="AC20" s="10">
        <f t="shared" si="5"/>
        <v>14</v>
      </c>
      <c r="AD20" s="10"/>
      <c r="AE20" s="17">
        <f t="shared" si="6"/>
        <v>6.7</v>
      </c>
      <c r="AF20" s="17">
        <f t="shared" si="7"/>
        <v>6.7</v>
      </c>
      <c r="AG20" s="17">
        <f t="shared" si="8"/>
        <v>6.5</v>
      </c>
      <c r="AH20" s="17">
        <f t="shared" si="9"/>
        <v>6.4</v>
      </c>
      <c r="AI20" s="17">
        <f t="shared" si="10"/>
        <v>6.3</v>
      </c>
      <c r="AJ20" s="18">
        <f t="shared" si="11"/>
        <v>19.6</v>
      </c>
      <c r="AK20" s="18"/>
      <c r="AL20" s="17">
        <f t="shared" si="12"/>
        <v>6.7</v>
      </c>
      <c r="AM20" s="17">
        <f t="shared" si="13"/>
        <v>6.6</v>
      </c>
      <c r="AN20" s="17">
        <f t="shared" si="14"/>
        <v>6.5</v>
      </c>
      <c r="AO20" s="17">
        <f t="shared" si="15"/>
        <v>6.3</v>
      </c>
      <c r="AP20" s="17">
        <f t="shared" si="16"/>
        <v>6.1</v>
      </c>
      <c r="AQ20" s="18">
        <f t="shared" si="17"/>
        <v>19.4</v>
      </c>
      <c r="AR20" s="19"/>
      <c r="AS20" s="10">
        <f t="shared" si="18"/>
        <v>39800000</v>
      </c>
      <c r="AT20" s="10">
        <f t="shared" si="19"/>
        <v>20200</v>
      </c>
      <c r="AU20" s="20">
        <f t="shared" si="20"/>
        <v>0.03219999999999999</v>
      </c>
      <c r="AV20" s="20">
        <f t="shared" si="21"/>
        <v>39820199.2322</v>
      </c>
      <c r="AW20" s="18"/>
      <c r="AX20" s="10"/>
    </row>
    <row r="21" spans="1:50" ht="18" customHeight="1">
      <c r="A21" s="4">
        <v>15</v>
      </c>
      <c r="B21" s="28"/>
      <c r="C21" s="60" t="s">
        <v>73</v>
      </c>
      <c r="D21" s="61"/>
      <c r="E21" s="62"/>
      <c r="F21" s="68" t="s">
        <v>74</v>
      </c>
      <c r="G21" s="64"/>
      <c r="H21" s="84" t="s">
        <v>75</v>
      </c>
      <c r="I21" s="66"/>
      <c r="J21" s="67" t="s">
        <v>76</v>
      </c>
      <c r="K21" s="39"/>
      <c r="L21" s="101">
        <v>6.3</v>
      </c>
      <c r="M21" s="101">
        <v>6.1</v>
      </c>
      <c r="N21" s="101">
        <v>6.4</v>
      </c>
      <c r="O21" s="101">
        <v>6.8</v>
      </c>
      <c r="P21" s="101">
        <v>6.1</v>
      </c>
      <c r="Q21" s="102">
        <f t="shared" si="0"/>
        <v>18.799999999999997</v>
      </c>
      <c r="R21" s="103">
        <v>6.5</v>
      </c>
      <c r="S21" s="103">
        <v>6.6</v>
      </c>
      <c r="T21" s="103">
        <v>6.6</v>
      </c>
      <c r="U21" s="103">
        <v>6.3</v>
      </c>
      <c r="V21" s="103">
        <v>6.5</v>
      </c>
      <c r="W21" s="103">
        <v>0.8</v>
      </c>
      <c r="X21" s="102">
        <f t="shared" si="1"/>
        <v>20.400000000000002</v>
      </c>
      <c r="Y21" s="102">
        <f t="shared" si="2"/>
        <v>39.2</v>
      </c>
      <c r="Z21" s="105">
        <f t="shared" si="3"/>
        <v>15</v>
      </c>
      <c r="AA21" s="2">
        <f t="shared" si="4"/>
      </c>
      <c r="AB21" s="18">
        <f t="shared" si="22"/>
        <v>19.6</v>
      </c>
      <c r="AC21" s="10">
        <f t="shared" si="5"/>
        <v>15</v>
      </c>
      <c r="AD21" s="10"/>
      <c r="AE21" s="17">
        <f t="shared" si="6"/>
        <v>6.8</v>
      </c>
      <c r="AF21" s="17">
        <f t="shared" si="7"/>
        <v>6.4</v>
      </c>
      <c r="AG21" s="17">
        <f t="shared" si="8"/>
        <v>6.3</v>
      </c>
      <c r="AH21" s="17">
        <f t="shared" si="9"/>
        <v>6.1</v>
      </c>
      <c r="AI21" s="17">
        <f t="shared" si="10"/>
        <v>6.1</v>
      </c>
      <c r="AJ21" s="18">
        <f t="shared" si="11"/>
        <v>18.799999999999997</v>
      </c>
      <c r="AK21" s="18"/>
      <c r="AL21" s="17">
        <f t="shared" si="12"/>
        <v>6.6</v>
      </c>
      <c r="AM21" s="17">
        <f t="shared" si="13"/>
        <v>6.6</v>
      </c>
      <c r="AN21" s="17">
        <f t="shared" si="14"/>
        <v>6.5</v>
      </c>
      <c r="AO21" s="17">
        <f t="shared" si="15"/>
        <v>6.5</v>
      </c>
      <c r="AP21" s="17">
        <f t="shared" si="16"/>
        <v>6.3</v>
      </c>
      <c r="AQ21" s="18">
        <f t="shared" si="17"/>
        <v>19.6</v>
      </c>
      <c r="AR21" s="19"/>
      <c r="AS21" s="10">
        <f t="shared" si="18"/>
        <v>39200000</v>
      </c>
      <c r="AT21" s="10">
        <f t="shared" si="19"/>
        <v>20400.000000000004</v>
      </c>
      <c r="AU21" s="20">
        <f t="shared" si="20"/>
        <v>0.0325</v>
      </c>
      <c r="AV21" s="20">
        <f t="shared" si="21"/>
        <v>39220399.2325</v>
      </c>
      <c r="AW21" s="18"/>
      <c r="AX21" s="10"/>
    </row>
    <row r="22" spans="1:50" ht="18" customHeight="1">
      <c r="A22" s="4">
        <v>16</v>
      </c>
      <c r="B22" s="28"/>
      <c r="C22" s="67" t="s">
        <v>60</v>
      </c>
      <c r="D22" s="61"/>
      <c r="E22" s="62"/>
      <c r="F22" s="63" t="s">
        <v>61</v>
      </c>
      <c r="G22" s="64"/>
      <c r="H22" s="84" t="s">
        <v>62</v>
      </c>
      <c r="I22" s="66"/>
      <c r="J22" s="67" t="s">
        <v>63</v>
      </c>
      <c r="K22" s="39"/>
      <c r="L22" s="101">
        <v>6.4</v>
      </c>
      <c r="M22" s="101">
        <v>6.1</v>
      </c>
      <c r="N22" s="101">
        <v>7</v>
      </c>
      <c r="O22" s="101">
        <v>6.1</v>
      </c>
      <c r="P22" s="101">
        <v>6.2</v>
      </c>
      <c r="Q22" s="102">
        <f t="shared" si="0"/>
        <v>18.700000000000003</v>
      </c>
      <c r="R22" s="103">
        <v>6.5</v>
      </c>
      <c r="S22" s="103">
        <v>6.3</v>
      </c>
      <c r="T22" s="103">
        <v>6.9</v>
      </c>
      <c r="U22" s="103">
        <v>6.3</v>
      </c>
      <c r="V22" s="103">
        <v>6.3</v>
      </c>
      <c r="W22" s="103">
        <v>0.9</v>
      </c>
      <c r="X22" s="102">
        <f t="shared" si="1"/>
        <v>20</v>
      </c>
      <c r="Y22" s="102">
        <f t="shared" si="2"/>
        <v>38.7</v>
      </c>
      <c r="Z22" s="105">
        <f t="shared" si="3"/>
        <v>16</v>
      </c>
      <c r="AA22" s="2">
        <f t="shared" si="4"/>
      </c>
      <c r="AB22" s="18">
        <f t="shared" si="22"/>
        <v>19.1</v>
      </c>
      <c r="AC22" s="10">
        <f t="shared" si="5"/>
        <v>16</v>
      </c>
      <c r="AD22" s="10"/>
      <c r="AE22" s="17">
        <f t="shared" si="6"/>
        <v>7</v>
      </c>
      <c r="AF22" s="17">
        <f t="shared" si="7"/>
        <v>6.4</v>
      </c>
      <c r="AG22" s="17">
        <f t="shared" si="8"/>
        <v>6.2</v>
      </c>
      <c r="AH22" s="17">
        <f t="shared" si="9"/>
        <v>6.1</v>
      </c>
      <c r="AI22" s="17">
        <f t="shared" si="10"/>
        <v>6.1</v>
      </c>
      <c r="AJ22" s="18">
        <f t="shared" si="11"/>
        <v>18.700000000000003</v>
      </c>
      <c r="AK22" s="18"/>
      <c r="AL22" s="17">
        <f t="shared" si="12"/>
        <v>6.9</v>
      </c>
      <c r="AM22" s="17">
        <f t="shared" si="13"/>
        <v>6.5</v>
      </c>
      <c r="AN22" s="17">
        <f t="shared" si="14"/>
        <v>6.3</v>
      </c>
      <c r="AO22" s="17">
        <f t="shared" si="15"/>
        <v>6.3</v>
      </c>
      <c r="AP22" s="17">
        <f t="shared" si="16"/>
        <v>6.3</v>
      </c>
      <c r="AQ22" s="18">
        <f t="shared" si="17"/>
        <v>19.1</v>
      </c>
      <c r="AR22" s="19"/>
      <c r="AS22" s="10">
        <f t="shared" si="18"/>
        <v>38700000</v>
      </c>
      <c r="AT22" s="10">
        <f t="shared" si="19"/>
        <v>20000</v>
      </c>
      <c r="AU22" s="20">
        <f t="shared" si="20"/>
        <v>0.0323</v>
      </c>
      <c r="AV22" s="20">
        <f t="shared" si="21"/>
        <v>38719999.1323</v>
      </c>
      <c r="AW22" s="18"/>
      <c r="AX22" s="10"/>
    </row>
    <row r="23" spans="1:50" ht="18" customHeight="1">
      <c r="A23" s="4">
        <v>17</v>
      </c>
      <c r="B23" s="28"/>
      <c r="C23" s="60" t="s">
        <v>265</v>
      </c>
      <c r="D23" s="61"/>
      <c r="E23" s="62"/>
      <c r="F23" s="68" t="s">
        <v>71</v>
      </c>
      <c r="G23" s="64"/>
      <c r="H23" s="65" t="s">
        <v>67</v>
      </c>
      <c r="I23" s="66"/>
      <c r="J23" s="67" t="s">
        <v>65</v>
      </c>
      <c r="K23" s="39"/>
      <c r="L23" s="101">
        <v>6</v>
      </c>
      <c r="M23" s="101">
        <v>6.2</v>
      </c>
      <c r="N23" s="101">
        <v>6.2</v>
      </c>
      <c r="O23" s="101">
        <v>5.2</v>
      </c>
      <c r="P23" s="101">
        <v>5.8</v>
      </c>
      <c r="Q23" s="102">
        <f t="shared" si="0"/>
        <v>18</v>
      </c>
      <c r="R23" s="103">
        <v>6</v>
      </c>
      <c r="S23" s="103">
        <v>6.2</v>
      </c>
      <c r="T23" s="103">
        <v>6.1</v>
      </c>
      <c r="U23" s="103">
        <v>6.1</v>
      </c>
      <c r="V23" s="103">
        <v>5.8</v>
      </c>
      <c r="W23" s="103">
        <v>0.7</v>
      </c>
      <c r="X23" s="102">
        <f t="shared" si="1"/>
        <v>18.9</v>
      </c>
      <c r="Y23" s="102">
        <f t="shared" si="2"/>
        <v>36.9</v>
      </c>
      <c r="Z23" s="105">
        <f t="shared" si="3"/>
        <v>17</v>
      </c>
      <c r="AA23" s="2">
        <f t="shared" si="4"/>
      </c>
      <c r="AB23" s="18">
        <f t="shared" si="22"/>
        <v>18.2</v>
      </c>
      <c r="AC23" s="10">
        <f t="shared" si="5"/>
        <v>17</v>
      </c>
      <c r="AD23" s="10"/>
      <c r="AE23" s="17">
        <f t="shared" si="6"/>
        <v>6.2</v>
      </c>
      <c r="AF23" s="17">
        <f t="shared" si="7"/>
        <v>6.2</v>
      </c>
      <c r="AG23" s="17">
        <f t="shared" si="8"/>
        <v>6</v>
      </c>
      <c r="AH23" s="17">
        <f t="shared" si="9"/>
        <v>5.8</v>
      </c>
      <c r="AI23" s="17">
        <f t="shared" si="10"/>
        <v>5.2</v>
      </c>
      <c r="AJ23" s="18">
        <f t="shared" si="11"/>
        <v>18</v>
      </c>
      <c r="AK23" s="18"/>
      <c r="AL23" s="17">
        <f t="shared" si="12"/>
        <v>6.2</v>
      </c>
      <c r="AM23" s="17">
        <f t="shared" si="13"/>
        <v>6.1</v>
      </c>
      <c r="AN23" s="17">
        <f t="shared" si="14"/>
        <v>6.1</v>
      </c>
      <c r="AO23" s="17">
        <f t="shared" si="15"/>
        <v>6</v>
      </c>
      <c r="AP23" s="17">
        <f t="shared" si="16"/>
        <v>5.8</v>
      </c>
      <c r="AQ23" s="18">
        <f t="shared" si="17"/>
        <v>18.2</v>
      </c>
      <c r="AR23" s="19"/>
      <c r="AS23" s="10">
        <f t="shared" si="18"/>
        <v>36900000</v>
      </c>
      <c r="AT23" s="10">
        <f t="shared" si="19"/>
        <v>18900</v>
      </c>
      <c r="AU23" s="20">
        <f t="shared" si="20"/>
        <v>0.030199999999999998</v>
      </c>
      <c r="AV23" s="20">
        <f t="shared" si="21"/>
        <v>36918899.3302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01"/>
      <c r="M24" s="101"/>
      <c r="N24" s="101"/>
      <c r="O24" s="101"/>
      <c r="P24" s="101"/>
      <c r="Q24" s="102">
        <f t="shared" si="0"/>
      </c>
      <c r="R24" s="103"/>
      <c r="S24" s="103"/>
      <c r="T24" s="103"/>
      <c r="U24" s="103"/>
      <c r="V24" s="103"/>
      <c r="W24" s="103"/>
      <c r="X24" s="102">
        <f t="shared" si="1"/>
      </c>
      <c r="Y24" s="102">
        <f t="shared" si="2"/>
      </c>
      <c r="Z24" s="105">
        <f t="shared" si="3"/>
      </c>
      <c r="AA24" s="2">
        <f t="shared" si="4"/>
      </c>
      <c r="AB24" s="18" t="e">
        <f t="shared" si="22"/>
        <v>#VALUE!</v>
      </c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01"/>
      <c r="M25" s="101"/>
      <c r="N25" s="101"/>
      <c r="O25" s="101"/>
      <c r="P25" s="101"/>
      <c r="Q25" s="102">
        <f t="shared" si="0"/>
      </c>
      <c r="R25" s="103"/>
      <c r="S25" s="103"/>
      <c r="T25" s="103"/>
      <c r="U25" s="103"/>
      <c r="V25" s="103"/>
      <c r="W25" s="103"/>
      <c r="X25" s="102">
        <f t="shared" si="1"/>
      </c>
      <c r="Y25" s="102">
        <f t="shared" si="2"/>
      </c>
      <c r="Z25" s="105">
        <f t="shared" si="3"/>
      </c>
      <c r="AA25" s="2">
        <f t="shared" si="4"/>
      </c>
      <c r="AB25" s="18" t="e">
        <f t="shared" si="22"/>
        <v>#VALUE!</v>
      </c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01"/>
      <c r="M26" s="101"/>
      <c r="N26" s="101"/>
      <c r="O26" s="101"/>
      <c r="P26" s="101"/>
      <c r="Q26" s="102">
        <f t="shared" si="0"/>
      </c>
      <c r="R26" s="103"/>
      <c r="S26" s="103"/>
      <c r="T26" s="103"/>
      <c r="U26" s="103"/>
      <c r="V26" s="103"/>
      <c r="W26" s="103"/>
      <c r="X26" s="102">
        <f t="shared" si="1"/>
      </c>
      <c r="Y26" s="102">
        <f t="shared" si="2"/>
      </c>
      <c r="Z26" s="105">
        <f t="shared" si="3"/>
      </c>
      <c r="AA26" s="2">
        <f t="shared" si="4"/>
      </c>
      <c r="AB26" s="18" t="e">
        <f t="shared" si="22"/>
        <v>#VALUE!</v>
      </c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01"/>
      <c r="M27" s="101"/>
      <c r="N27" s="101"/>
      <c r="O27" s="101"/>
      <c r="P27" s="101"/>
      <c r="Q27" s="102">
        <f t="shared" si="0"/>
      </c>
      <c r="R27" s="103"/>
      <c r="S27" s="103"/>
      <c r="T27" s="103"/>
      <c r="U27" s="103"/>
      <c r="V27" s="103"/>
      <c r="W27" s="103"/>
      <c r="X27" s="102">
        <f t="shared" si="1"/>
      </c>
      <c r="Y27" s="102">
        <f t="shared" si="2"/>
      </c>
      <c r="Z27" s="105">
        <f t="shared" si="3"/>
      </c>
      <c r="AA27" s="2">
        <f t="shared" si="4"/>
      </c>
      <c r="AB27" s="18" t="e">
        <f t="shared" si="22"/>
        <v>#VALUE!</v>
      </c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01"/>
      <c r="M28" s="101"/>
      <c r="N28" s="101"/>
      <c r="O28" s="101"/>
      <c r="P28" s="101"/>
      <c r="Q28" s="102">
        <f t="shared" si="0"/>
      </c>
      <c r="R28" s="103"/>
      <c r="S28" s="103"/>
      <c r="T28" s="103"/>
      <c r="U28" s="103"/>
      <c r="V28" s="103"/>
      <c r="W28" s="103"/>
      <c r="X28" s="102">
        <f t="shared" si="1"/>
      </c>
      <c r="Y28" s="102">
        <f t="shared" si="2"/>
      </c>
      <c r="Z28" s="105">
        <f t="shared" si="3"/>
      </c>
      <c r="AA28" s="2">
        <f t="shared" si="4"/>
      </c>
      <c r="AB28" s="18" t="e">
        <f t="shared" si="22"/>
        <v>#VALUE!</v>
      </c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01"/>
      <c r="M29" s="101"/>
      <c r="N29" s="101"/>
      <c r="O29" s="101"/>
      <c r="P29" s="101"/>
      <c r="Q29" s="102">
        <f t="shared" si="0"/>
      </c>
      <c r="R29" s="103"/>
      <c r="S29" s="103"/>
      <c r="T29" s="103"/>
      <c r="U29" s="103"/>
      <c r="V29" s="103"/>
      <c r="W29" s="103"/>
      <c r="X29" s="102">
        <f t="shared" si="1"/>
      </c>
      <c r="Y29" s="102">
        <f t="shared" si="2"/>
      </c>
      <c r="Z29" s="105">
        <f t="shared" si="3"/>
      </c>
      <c r="AA29" s="2">
        <f t="shared" si="4"/>
      </c>
      <c r="AB29" s="18" t="e">
        <f t="shared" si="22"/>
        <v>#VALUE!</v>
      </c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01"/>
      <c r="M30" s="101"/>
      <c r="N30" s="101"/>
      <c r="O30" s="101"/>
      <c r="P30" s="101"/>
      <c r="Q30" s="102">
        <f t="shared" si="0"/>
      </c>
      <c r="R30" s="103"/>
      <c r="S30" s="103"/>
      <c r="T30" s="103"/>
      <c r="U30" s="103"/>
      <c r="V30" s="103"/>
      <c r="W30" s="103"/>
      <c r="X30" s="102">
        <f t="shared" si="1"/>
      </c>
      <c r="Y30" s="102">
        <f t="shared" si="2"/>
      </c>
      <c r="Z30" s="105">
        <f t="shared" si="3"/>
      </c>
      <c r="AA30" s="2">
        <f t="shared" si="4"/>
      </c>
      <c r="AB30" s="18" t="e">
        <f t="shared" si="22"/>
        <v>#VALUE!</v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01"/>
      <c r="M31" s="101"/>
      <c r="N31" s="101"/>
      <c r="O31" s="101"/>
      <c r="P31" s="101"/>
      <c r="Q31" s="102">
        <f t="shared" si="0"/>
      </c>
      <c r="R31" s="103"/>
      <c r="S31" s="103"/>
      <c r="T31" s="103"/>
      <c r="U31" s="103"/>
      <c r="V31" s="103"/>
      <c r="W31" s="103"/>
      <c r="X31" s="102">
        <f t="shared" si="1"/>
      </c>
      <c r="Y31" s="102">
        <f t="shared" si="2"/>
      </c>
      <c r="Z31" s="105">
        <f t="shared" si="3"/>
      </c>
      <c r="AA31" s="2">
        <f t="shared" si="4"/>
      </c>
      <c r="AB31" s="18" t="e">
        <f t="shared" si="22"/>
        <v>#VALUE!</v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01"/>
      <c r="M32" s="101"/>
      <c r="N32" s="101"/>
      <c r="O32" s="101"/>
      <c r="P32" s="101"/>
      <c r="Q32" s="102">
        <f t="shared" si="0"/>
      </c>
      <c r="R32" s="103"/>
      <c r="S32" s="103"/>
      <c r="T32" s="103"/>
      <c r="U32" s="103"/>
      <c r="V32" s="103"/>
      <c r="W32" s="103"/>
      <c r="X32" s="102">
        <f t="shared" si="1"/>
      </c>
      <c r="Y32" s="102">
        <f t="shared" si="2"/>
      </c>
      <c r="Z32" s="105">
        <f t="shared" si="3"/>
      </c>
      <c r="AA32" s="2">
        <f t="shared" si="4"/>
      </c>
      <c r="AB32" s="18" t="e">
        <f t="shared" si="22"/>
        <v>#VALUE!</v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01"/>
      <c r="M33" s="101"/>
      <c r="N33" s="101"/>
      <c r="O33" s="101"/>
      <c r="P33" s="101"/>
      <c r="Q33" s="102">
        <f t="shared" si="0"/>
      </c>
      <c r="R33" s="103"/>
      <c r="S33" s="103"/>
      <c r="T33" s="103"/>
      <c r="U33" s="103"/>
      <c r="V33" s="103"/>
      <c r="W33" s="103"/>
      <c r="X33" s="102">
        <f t="shared" si="1"/>
      </c>
      <c r="Y33" s="102">
        <f t="shared" si="2"/>
      </c>
      <c r="Z33" s="105">
        <f t="shared" si="3"/>
      </c>
      <c r="AA33" s="2">
        <f t="shared" si="4"/>
      </c>
      <c r="AB33" s="18" t="e">
        <f t="shared" si="22"/>
        <v>#VALUE!</v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01"/>
      <c r="M34" s="101"/>
      <c r="N34" s="101"/>
      <c r="O34" s="101"/>
      <c r="P34" s="101"/>
      <c r="Q34" s="102">
        <f t="shared" si="0"/>
      </c>
      <c r="R34" s="103"/>
      <c r="S34" s="103"/>
      <c r="T34" s="103"/>
      <c r="U34" s="103"/>
      <c r="V34" s="103"/>
      <c r="W34" s="103"/>
      <c r="X34" s="102">
        <f t="shared" si="1"/>
      </c>
      <c r="Y34" s="102">
        <f t="shared" si="2"/>
      </c>
      <c r="Z34" s="105">
        <f t="shared" si="3"/>
      </c>
      <c r="AA34" s="2">
        <f t="shared" si="4"/>
      </c>
      <c r="AB34" s="18" t="e">
        <f t="shared" si="22"/>
        <v>#VALUE!</v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01"/>
      <c r="M35" s="101"/>
      <c r="N35" s="101"/>
      <c r="O35" s="101"/>
      <c r="P35" s="101"/>
      <c r="Q35" s="102">
        <f t="shared" si="0"/>
      </c>
      <c r="R35" s="103"/>
      <c r="S35" s="103"/>
      <c r="T35" s="103"/>
      <c r="U35" s="103"/>
      <c r="V35" s="103"/>
      <c r="W35" s="103"/>
      <c r="X35" s="102">
        <f t="shared" si="1"/>
      </c>
      <c r="Y35" s="102">
        <f t="shared" si="2"/>
      </c>
      <c r="Z35" s="105">
        <f t="shared" si="3"/>
      </c>
      <c r="AA35" s="2">
        <f t="shared" si="4"/>
      </c>
      <c r="AB35" s="18" t="e">
        <f t="shared" si="22"/>
        <v>#VALUE!</v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01"/>
      <c r="M36" s="101"/>
      <c r="N36" s="101"/>
      <c r="O36" s="101"/>
      <c r="P36" s="101"/>
      <c r="Q36" s="102">
        <f t="shared" si="0"/>
      </c>
      <c r="R36" s="103"/>
      <c r="S36" s="103"/>
      <c r="T36" s="103"/>
      <c r="U36" s="103"/>
      <c r="V36" s="103"/>
      <c r="W36" s="103"/>
      <c r="X36" s="102">
        <f t="shared" si="1"/>
      </c>
      <c r="Y36" s="102">
        <f t="shared" si="2"/>
      </c>
      <c r="Z36" s="105">
        <f t="shared" si="3"/>
      </c>
      <c r="AA36" s="2">
        <f t="shared" si="4"/>
      </c>
      <c r="AB36" s="18" t="e">
        <f t="shared" si="22"/>
        <v>#VALUE!</v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ミドルクラス　女子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8" t="s">
        <v>0</v>
      </c>
      <c r="B44" s="138"/>
      <c r="C44" s="144" t="s">
        <v>12</v>
      </c>
      <c r="D44" s="142"/>
      <c r="E44" s="138"/>
      <c r="F44" s="144" t="s">
        <v>13</v>
      </c>
      <c r="G44" s="142"/>
      <c r="H44" s="140" t="s">
        <v>47</v>
      </c>
      <c r="I44" s="138"/>
      <c r="J44" s="144" t="s">
        <v>48</v>
      </c>
      <c r="K44" s="41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10</v>
      </c>
    </row>
    <row r="45" spans="1:48" ht="18" customHeight="1">
      <c r="A45" s="148"/>
      <c r="B45" s="139"/>
      <c r="C45" s="144"/>
      <c r="D45" s="143"/>
      <c r="E45" s="139"/>
      <c r="F45" s="144"/>
      <c r="G45" s="143"/>
      <c r="H45" s="141"/>
      <c r="I45" s="139"/>
      <c r="J45" s="144"/>
      <c r="K45" s="27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3" ref="C46:C55">IF($A46&gt;$AG$44,"",INDEX(C$7:C$36,MATCH($AG$44-$A46+1,$Z$7:$Z$36,0)))</f>
        <v>安武真央</v>
      </c>
      <c r="D46" s="38"/>
      <c r="E46" s="31"/>
      <c r="F46" s="107" t="str">
        <f aca="true" t="shared" si="24" ref="F46:H55">IF($A46&gt;$AG$44,"",INDEX(F$7:F$36,MATCH($AG$44-$A46+1,$Z$7:$Z$36,0)))</f>
        <v>やすたけ　まお</v>
      </c>
      <c r="G46" s="40"/>
      <c r="H46" s="95" t="str">
        <f t="shared" si="24"/>
        <v>中3</v>
      </c>
      <c r="I46" s="29"/>
      <c r="J46" s="107" t="str">
        <f aca="true" t="shared" si="25" ref="J46:J55">IF($A46&gt;$AG$44,"",INDEX(J$7:J$36,MATCH($AG$44-$A46+1,$Z$7:$Z$36,0)))</f>
        <v>熊本ＴＣ</v>
      </c>
      <c r="K46" s="42"/>
      <c r="L46" s="145">
        <f aca="true" t="shared" si="26" ref="L46:L55">IF($A46&gt;$AG$44,"",INDEX($Q$7:$Q$36,MATCH($AG$44-$A46+1,$Z$7:$Z$36,0)))</f>
        <v>20.3</v>
      </c>
      <c r="M46" s="146"/>
      <c r="N46" s="145">
        <f aca="true" t="shared" si="27" ref="N46:N55">IF($A46&gt;$AG$44,"",INDEX($X$7:$X$36,MATCH($AG$44-$A46+1,$Z$7:$Z$36,0)))</f>
        <v>21</v>
      </c>
      <c r="O46" s="146"/>
      <c r="P46" s="145">
        <f aca="true" t="shared" si="28" ref="P46:P55">IF($A46&gt;$AG$44,"",INDEX($Y$7:$Y$36,MATCH($AG$44-$A46+1,$Z$7:$Z$36,0)))</f>
        <v>41.3</v>
      </c>
      <c r="Q46" s="146"/>
      <c r="R46" s="104">
        <v>6.9</v>
      </c>
      <c r="S46" s="104">
        <v>6.7</v>
      </c>
      <c r="T46" s="104">
        <v>7.4</v>
      </c>
      <c r="U46" s="104">
        <v>6.9</v>
      </c>
      <c r="V46" s="104">
        <v>7.1</v>
      </c>
      <c r="W46" s="104">
        <v>0.8</v>
      </c>
      <c r="X46" s="102">
        <f aca="true" t="shared" si="29" ref="X46:X55">IF(C46="","",W46+AJ46)</f>
        <v>21.7</v>
      </c>
      <c r="Y46" s="102">
        <f aca="true" t="shared" si="30" ref="Y46:Y55">IF(C46="","",ROUND(P46+W46+AJ46,1))</f>
        <v>63</v>
      </c>
      <c r="Z46" s="105">
        <f aca="true" t="shared" si="31" ref="Z46:Z55">IF(C46="","",RANK(AV46,AV$46:AV$55,0))</f>
        <v>10</v>
      </c>
      <c r="AC46" s="10">
        <f aca="true" t="shared" si="32" ref="AC46:AC55">RANK(Y46,Y$46:Y$55,0)</f>
        <v>10</v>
      </c>
      <c r="AE46" s="17">
        <f aca="true" t="shared" si="33" ref="AE46:AE55">IF(R46="",0,LARGE($R46:$V46,1))</f>
        <v>7.4</v>
      </c>
      <c r="AF46" s="17">
        <f aca="true" t="shared" si="34" ref="AF46:AF55">IF(S46="",0,LARGE($R46:$V46,2))</f>
        <v>7.1</v>
      </c>
      <c r="AG46" s="17">
        <f aca="true" t="shared" si="35" ref="AG46:AG55">IF(T46="",0,LARGE($R46:$V46,3))</f>
        <v>6.9</v>
      </c>
      <c r="AH46" s="17">
        <f aca="true" t="shared" si="36" ref="AH46:AH55">IF(U46="",0,LARGE($R46:$V46,4))</f>
        <v>6.9</v>
      </c>
      <c r="AI46" s="17">
        <f aca="true" t="shared" si="37" ref="AI46:AI55">IF(V46="",0,LARGE($R46:$V46,5))</f>
        <v>6.7</v>
      </c>
      <c r="AJ46" s="18">
        <f aca="true" t="shared" si="38" ref="AJ46:AJ55">SUM(AF46:AH46)</f>
        <v>20.9</v>
      </c>
      <c r="AS46" s="10">
        <f aca="true" t="shared" si="39" ref="AS46:AS55">IF(Y46="",0,Y46*1000000)</f>
        <v>63000000</v>
      </c>
      <c r="AT46" s="10">
        <f aca="true" t="shared" si="40" ref="AT46:AT55">IF(X46="",0,X46*1000)</f>
        <v>21700</v>
      </c>
      <c r="AU46" s="20">
        <f aca="true" t="shared" si="41" ref="AU46:AU55">SUM(R46:V46)/1000</f>
        <v>0.035</v>
      </c>
      <c r="AV46" s="20">
        <f aca="true" t="shared" si="42" ref="AV46:AV55">ROUND(AS46+AT46-W46+AU46,4)</f>
        <v>63021699.235</v>
      </c>
    </row>
    <row r="47" spans="1:48" ht="18" customHeight="1">
      <c r="A47" s="4">
        <v>2</v>
      </c>
      <c r="B47" s="28"/>
      <c r="C47" s="45" t="str">
        <f t="shared" si="23"/>
        <v>井上葉月</v>
      </c>
      <c r="D47" s="38"/>
      <c r="E47" s="31"/>
      <c r="F47" s="107" t="str">
        <f t="shared" si="24"/>
        <v>いのうえ　はづき</v>
      </c>
      <c r="G47" s="40"/>
      <c r="H47" s="95" t="str">
        <f t="shared" si="24"/>
        <v>小5</v>
      </c>
      <c r="I47" s="29"/>
      <c r="J47" s="107" t="str">
        <f t="shared" si="25"/>
        <v>みえＴＣ</v>
      </c>
      <c r="K47" s="42"/>
      <c r="L47" s="145">
        <f t="shared" si="26"/>
        <v>20.799999999999997</v>
      </c>
      <c r="M47" s="146"/>
      <c r="N47" s="145">
        <f t="shared" si="27"/>
        <v>21.099999999999998</v>
      </c>
      <c r="O47" s="146"/>
      <c r="P47" s="145">
        <f t="shared" si="28"/>
        <v>41.9</v>
      </c>
      <c r="Q47" s="146"/>
      <c r="R47" s="104">
        <v>7.1</v>
      </c>
      <c r="S47" s="104">
        <v>6.9</v>
      </c>
      <c r="T47" s="104">
        <v>6.9</v>
      </c>
      <c r="U47" s="104">
        <v>6.9</v>
      </c>
      <c r="V47" s="104">
        <v>7</v>
      </c>
      <c r="W47" s="104">
        <v>0.8</v>
      </c>
      <c r="X47" s="102">
        <f t="shared" si="29"/>
        <v>21.6</v>
      </c>
      <c r="Y47" s="102">
        <f t="shared" si="30"/>
        <v>63.5</v>
      </c>
      <c r="Z47" s="105">
        <f t="shared" si="31"/>
        <v>9</v>
      </c>
      <c r="AC47" s="10">
        <f t="shared" si="32"/>
        <v>9</v>
      </c>
      <c r="AE47" s="17">
        <f t="shared" si="33"/>
        <v>7.1</v>
      </c>
      <c r="AF47" s="17">
        <f t="shared" si="34"/>
        <v>7</v>
      </c>
      <c r="AG47" s="17">
        <f t="shared" si="35"/>
        <v>6.9</v>
      </c>
      <c r="AH47" s="17">
        <f t="shared" si="36"/>
        <v>6.9</v>
      </c>
      <c r="AI47" s="17">
        <f t="shared" si="37"/>
        <v>6.9</v>
      </c>
      <c r="AJ47" s="18">
        <f t="shared" si="38"/>
        <v>20.8</v>
      </c>
      <c r="AS47" s="10">
        <f t="shared" si="39"/>
        <v>63500000</v>
      </c>
      <c r="AT47" s="10">
        <f t="shared" si="40"/>
        <v>21600</v>
      </c>
      <c r="AU47" s="20">
        <f t="shared" si="41"/>
        <v>0.0348</v>
      </c>
      <c r="AV47" s="20">
        <f t="shared" si="42"/>
        <v>63521599.2348</v>
      </c>
    </row>
    <row r="48" spans="1:48" ht="18" customHeight="1">
      <c r="A48" s="4">
        <v>3</v>
      </c>
      <c r="B48" s="28"/>
      <c r="C48" s="45" t="str">
        <f t="shared" si="23"/>
        <v>室屋遥香</v>
      </c>
      <c r="D48" s="38"/>
      <c r="E48" s="31"/>
      <c r="F48" s="107" t="str">
        <f t="shared" si="24"/>
        <v>むろや　はるか</v>
      </c>
      <c r="G48" s="40"/>
      <c r="H48" s="95" t="str">
        <f t="shared" si="24"/>
        <v>中1</v>
      </c>
      <c r="I48" s="29"/>
      <c r="J48" s="107" t="str">
        <f t="shared" si="25"/>
        <v>ＴＣ・ＲＡＲＡ</v>
      </c>
      <c r="K48" s="42"/>
      <c r="L48" s="145">
        <f t="shared" si="26"/>
        <v>20.8</v>
      </c>
      <c r="M48" s="146"/>
      <c r="N48" s="145">
        <f t="shared" si="27"/>
        <v>21.700000000000003</v>
      </c>
      <c r="O48" s="146"/>
      <c r="P48" s="145">
        <f t="shared" si="28"/>
        <v>42.5</v>
      </c>
      <c r="Q48" s="146"/>
      <c r="R48" s="104">
        <v>6.9</v>
      </c>
      <c r="S48" s="104">
        <v>6.5</v>
      </c>
      <c r="T48" s="104">
        <v>6.8</v>
      </c>
      <c r="U48" s="104">
        <v>6.9</v>
      </c>
      <c r="V48" s="104">
        <v>6.9</v>
      </c>
      <c r="W48" s="104">
        <v>1</v>
      </c>
      <c r="X48" s="102">
        <f t="shared" si="29"/>
        <v>21.6</v>
      </c>
      <c r="Y48" s="102">
        <f t="shared" si="30"/>
        <v>64.1</v>
      </c>
      <c r="Z48" s="105">
        <f t="shared" si="31"/>
        <v>8</v>
      </c>
      <c r="AC48" s="10">
        <f t="shared" si="32"/>
        <v>8</v>
      </c>
      <c r="AE48" s="17">
        <f t="shared" si="33"/>
        <v>6.9</v>
      </c>
      <c r="AF48" s="17">
        <f t="shared" si="34"/>
        <v>6.9</v>
      </c>
      <c r="AG48" s="17">
        <f t="shared" si="35"/>
        <v>6.9</v>
      </c>
      <c r="AH48" s="17">
        <f t="shared" si="36"/>
        <v>6.8</v>
      </c>
      <c r="AI48" s="17">
        <f t="shared" si="37"/>
        <v>6.5</v>
      </c>
      <c r="AJ48" s="18">
        <f t="shared" si="38"/>
        <v>20.6</v>
      </c>
      <c r="AS48" s="10">
        <f t="shared" si="39"/>
        <v>64099999.99999999</v>
      </c>
      <c r="AT48" s="10">
        <f t="shared" si="40"/>
        <v>21600</v>
      </c>
      <c r="AU48" s="20">
        <f t="shared" si="41"/>
        <v>0.034</v>
      </c>
      <c r="AV48" s="20">
        <f t="shared" si="42"/>
        <v>64121599.034</v>
      </c>
    </row>
    <row r="49" spans="1:48" ht="18" customHeight="1">
      <c r="A49" s="4">
        <v>4</v>
      </c>
      <c r="B49" s="28"/>
      <c r="C49" s="45" t="str">
        <f t="shared" si="23"/>
        <v>小松由布佳</v>
      </c>
      <c r="D49" s="38"/>
      <c r="E49" s="31"/>
      <c r="F49" s="107" t="str">
        <f t="shared" si="24"/>
        <v>こまつ　ゆうか</v>
      </c>
      <c r="G49" s="40"/>
      <c r="H49" s="95" t="str">
        <f t="shared" si="24"/>
        <v>中1</v>
      </c>
      <c r="I49" s="29"/>
      <c r="J49" s="107" t="str">
        <f t="shared" si="25"/>
        <v>熊本ＴＣ</v>
      </c>
      <c r="K49" s="42"/>
      <c r="L49" s="145">
        <f t="shared" si="26"/>
        <v>20.8</v>
      </c>
      <c r="M49" s="146"/>
      <c r="N49" s="145">
        <f t="shared" si="27"/>
        <v>22.099999999999998</v>
      </c>
      <c r="O49" s="146"/>
      <c r="P49" s="145">
        <f t="shared" si="28"/>
        <v>42.9</v>
      </c>
      <c r="Q49" s="146"/>
      <c r="R49" s="104">
        <v>7</v>
      </c>
      <c r="S49" s="104">
        <v>7</v>
      </c>
      <c r="T49" s="104">
        <v>7.3</v>
      </c>
      <c r="U49" s="104">
        <v>7</v>
      </c>
      <c r="V49" s="104">
        <v>7.2</v>
      </c>
      <c r="W49" s="104">
        <v>0.8</v>
      </c>
      <c r="X49" s="102">
        <f t="shared" si="29"/>
        <v>22</v>
      </c>
      <c r="Y49" s="102">
        <f t="shared" si="30"/>
        <v>64.9</v>
      </c>
      <c r="Z49" s="105">
        <f t="shared" si="31"/>
        <v>7</v>
      </c>
      <c r="AC49" s="10">
        <f t="shared" si="32"/>
        <v>7</v>
      </c>
      <c r="AE49" s="17">
        <f t="shared" si="33"/>
        <v>7.3</v>
      </c>
      <c r="AF49" s="17">
        <f t="shared" si="34"/>
        <v>7.2</v>
      </c>
      <c r="AG49" s="17">
        <f t="shared" si="35"/>
        <v>7</v>
      </c>
      <c r="AH49" s="17">
        <f t="shared" si="36"/>
        <v>7</v>
      </c>
      <c r="AI49" s="17">
        <f t="shared" si="37"/>
        <v>7</v>
      </c>
      <c r="AJ49" s="18">
        <f t="shared" si="38"/>
        <v>21.2</v>
      </c>
      <c r="AS49" s="10">
        <f t="shared" si="39"/>
        <v>64900000.00000001</v>
      </c>
      <c r="AT49" s="10">
        <f t="shared" si="40"/>
        <v>22000</v>
      </c>
      <c r="AU49" s="20">
        <f t="shared" si="41"/>
        <v>0.0355</v>
      </c>
      <c r="AV49" s="20">
        <f t="shared" si="42"/>
        <v>64921999.2355</v>
      </c>
    </row>
    <row r="50" spans="1:48" ht="18" customHeight="1">
      <c r="A50" s="4">
        <v>5</v>
      </c>
      <c r="B50" s="28"/>
      <c r="C50" s="45" t="str">
        <f t="shared" si="23"/>
        <v>重元優命</v>
      </c>
      <c r="D50" s="38"/>
      <c r="E50" s="31"/>
      <c r="F50" s="107" t="str">
        <f t="shared" si="24"/>
        <v>しげもと　ゆめ</v>
      </c>
      <c r="G50" s="40"/>
      <c r="H50" s="95" t="str">
        <f t="shared" si="24"/>
        <v>小6</v>
      </c>
      <c r="I50" s="29"/>
      <c r="J50" s="107" t="str">
        <f t="shared" si="25"/>
        <v>ｳﾞｨｰｳﾞﾙＴＣ</v>
      </c>
      <c r="K50" s="42"/>
      <c r="L50" s="145">
        <f t="shared" si="26"/>
        <v>21.4</v>
      </c>
      <c r="M50" s="146"/>
      <c r="N50" s="145">
        <f t="shared" si="27"/>
        <v>21.9</v>
      </c>
      <c r="O50" s="146"/>
      <c r="P50" s="145">
        <f t="shared" si="28"/>
        <v>43.3</v>
      </c>
      <c r="Q50" s="146"/>
      <c r="R50" s="104">
        <v>7.2</v>
      </c>
      <c r="S50" s="104">
        <v>7.3</v>
      </c>
      <c r="T50" s="104">
        <v>7.1</v>
      </c>
      <c r="U50" s="104">
        <v>7</v>
      </c>
      <c r="V50" s="104">
        <v>7.3</v>
      </c>
      <c r="W50" s="104">
        <v>0.9</v>
      </c>
      <c r="X50" s="102">
        <f t="shared" si="29"/>
        <v>22.5</v>
      </c>
      <c r="Y50" s="102">
        <f t="shared" si="30"/>
        <v>65.8</v>
      </c>
      <c r="Z50" s="105">
        <f t="shared" si="31"/>
        <v>6</v>
      </c>
      <c r="AC50" s="10">
        <f t="shared" si="32"/>
        <v>6</v>
      </c>
      <c r="AE50" s="17">
        <f t="shared" si="33"/>
        <v>7.3</v>
      </c>
      <c r="AF50" s="17">
        <f t="shared" si="34"/>
        <v>7.3</v>
      </c>
      <c r="AG50" s="17">
        <f t="shared" si="35"/>
        <v>7.2</v>
      </c>
      <c r="AH50" s="17">
        <f t="shared" si="36"/>
        <v>7.1</v>
      </c>
      <c r="AI50" s="17">
        <f t="shared" si="37"/>
        <v>7</v>
      </c>
      <c r="AJ50" s="18">
        <f t="shared" si="38"/>
        <v>21.6</v>
      </c>
      <c r="AS50" s="10">
        <f t="shared" si="39"/>
        <v>65800000</v>
      </c>
      <c r="AT50" s="10">
        <f t="shared" si="40"/>
        <v>22500</v>
      </c>
      <c r="AU50" s="20">
        <f t="shared" si="41"/>
        <v>0.0359</v>
      </c>
      <c r="AV50" s="20">
        <f t="shared" si="42"/>
        <v>65822499.1359</v>
      </c>
    </row>
    <row r="51" spans="1:48" ht="18" customHeight="1">
      <c r="A51" s="4">
        <v>6</v>
      </c>
      <c r="B51" s="28"/>
      <c r="C51" s="45" t="str">
        <f t="shared" si="23"/>
        <v>佐藤未来</v>
      </c>
      <c r="D51" s="38"/>
      <c r="E51" s="31"/>
      <c r="F51" s="107" t="str">
        <f t="shared" si="24"/>
        <v>さとう　みく</v>
      </c>
      <c r="G51" s="40"/>
      <c r="H51" s="95" t="str">
        <f t="shared" si="24"/>
        <v>小4</v>
      </c>
      <c r="I51" s="29"/>
      <c r="J51" s="107" t="str">
        <f t="shared" si="25"/>
        <v>熊本ＴＣ</v>
      </c>
      <c r="K51" s="42"/>
      <c r="L51" s="145">
        <f t="shared" si="26"/>
        <v>21.5</v>
      </c>
      <c r="M51" s="146"/>
      <c r="N51" s="145">
        <f t="shared" si="27"/>
        <v>22.499999999999996</v>
      </c>
      <c r="O51" s="146"/>
      <c r="P51" s="145">
        <f t="shared" si="28"/>
        <v>44</v>
      </c>
      <c r="Q51" s="146"/>
      <c r="R51" s="104">
        <v>7.5</v>
      </c>
      <c r="S51" s="104">
        <v>7.2</v>
      </c>
      <c r="T51" s="104">
        <v>7.2</v>
      </c>
      <c r="U51" s="104">
        <v>7.2</v>
      </c>
      <c r="V51" s="104">
        <v>7.5</v>
      </c>
      <c r="W51" s="104">
        <v>0.7</v>
      </c>
      <c r="X51" s="102">
        <f t="shared" si="29"/>
        <v>22.599999999999998</v>
      </c>
      <c r="Y51" s="102">
        <f t="shared" si="30"/>
        <v>66.6</v>
      </c>
      <c r="Z51" s="105">
        <f t="shared" si="31"/>
        <v>5</v>
      </c>
      <c r="AC51" s="10">
        <f t="shared" si="32"/>
        <v>5</v>
      </c>
      <c r="AE51" s="17">
        <f t="shared" si="33"/>
        <v>7.5</v>
      </c>
      <c r="AF51" s="17">
        <f t="shared" si="34"/>
        <v>7.5</v>
      </c>
      <c r="AG51" s="17">
        <f t="shared" si="35"/>
        <v>7.2</v>
      </c>
      <c r="AH51" s="17">
        <f t="shared" si="36"/>
        <v>7.2</v>
      </c>
      <c r="AI51" s="17">
        <f t="shared" si="37"/>
        <v>7.2</v>
      </c>
      <c r="AJ51" s="18">
        <f t="shared" si="38"/>
        <v>21.9</v>
      </c>
      <c r="AS51" s="10">
        <f t="shared" si="39"/>
        <v>66599999.99999999</v>
      </c>
      <c r="AT51" s="10">
        <f t="shared" si="40"/>
        <v>22599.999999999996</v>
      </c>
      <c r="AU51" s="20">
        <f t="shared" si="41"/>
        <v>0.036599999999999994</v>
      </c>
      <c r="AV51" s="20">
        <f t="shared" si="42"/>
        <v>66622599.3366</v>
      </c>
    </row>
    <row r="52" spans="1:48" ht="18" customHeight="1">
      <c r="A52" s="4">
        <v>7</v>
      </c>
      <c r="B52" s="28"/>
      <c r="C52" s="45" t="str">
        <f t="shared" si="23"/>
        <v>重元優希</v>
      </c>
      <c r="D52" s="38"/>
      <c r="E52" s="31"/>
      <c r="F52" s="107" t="str">
        <f t="shared" si="24"/>
        <v>しげもと　ゆうき</v>
      </c>
      <c r="G52" s="40"/>
      <c r="H52" s="95" t="str">
        <f t="shared" si="24"/>
        <v>中2</v>
      </c>
      <c r="I52" s="29"/>
      <c r="J52" s="107" t="str">
        <f t="shared" si="25"/>
        <v>ｳﾞｨｰｳﾞﾙＴＣ</v>
      </c>
      <c r="K52" s="42"/>
      <c r="L52" s="145">
        <f t="shared" si="26"/>
        <v>21.6</v>
      </c>
      <c r="M52" s="146"/>
      <c r="N52" s="145">
        <f t="shared" si="27"/>
        <v>22.7</v>
      </c>
      <c r="O52" s="146"/>
      <c r="P52" s="145">
        <f t="shared" si="28"/>
        <v>44.3</v>
      </c>
      <c r="Q52" s="146"/>
      <c r="R52" s="104">
        <v>7.4</v>
      </c>
      <c r="S52" s="104">
        <v>7.6</v>
      </c>
      <c r="T52" s="104">
        <v>7.1</v>
      </c>
      <c r="U52" s="104">
        <v>7</v>
      </c>
      <c r="V52" s="104">
        <v>7.5</v>
      </c>
      <c r="W52" s="104">
        <v>0.9</v>
      </c>
      <c r="X52" s="102">
        <f t="shared" si="29"/>
        <v>22.9</v>
      </c>
      <c r="Y52" s="102">
        <f t="shared" si="30"/>
        <v>67.2</v>
      </c>
      <c r="Z52" s="105">
        <f t="shared" si="31"/>
        <v>4</v>
      </c>
      <c r="AC52" s="10">
        <f t="shared" si="32"/>
        <v>4</v>
      </c>
      <c r="AE52" s="17">
        <f t="shared" si="33"/>
        <v>7.6</v>
      </c>
      <c r="AF52" s="17">
        <f t="shared" si="34"/>
        <v>7.5</v>
      </c>
      <c r="AG52" s="17">
        <f t="shared" si="35"/>
        <v>7.4</v>
      </c>
      <c r="AH52" s="17">
        <f t="shared" si="36"/>
        <v>7.1</v>
      </c>
      <c r="AI52" s="17">
        <f t="shared" si="37"/>
        <v>7</v>
      </c>
      <c r="AJ52" s="18">
        <f t="shared" si="38"/>
        <v>22</v>
      </c>
      <c r="AS52" s="10">
        <f t="shared" si="39"/>
        <v>67200000</v>
      </c>
      <c r="AT52" s="10">
        <f t="shared" si="40"/>
        <v>22900</v>
      </c>
      <c r="AU52" s="20">
        <f t="shared" si="41"/>
        <v>0.0366</v>
      </c>
      <c r="AV52" s="20">
        <f t="shared" si="42"/>
        <v>67222899.1366</v>
      </c>
    </row>
    <row r="53" spans="1:48" ht="18" customHeight="1">
      <c r="A53" s="4">
        <v>8</v>
      </c>
      <c r="B53" s="28"/>
      <c r="C53" s="45" t="str">
        <f t="shared" si="23"/>
        <v>松本野乃華</v>
      </c>
      <c r="D53" s="38"/>
      <c r="E53" s="31"/>
      <c r="F53" s="107" t="str">
        <f t="shared" si="24"/>
        <v>まつもと　ののか</v>
      </c>
      <c r="G53" s="40"/>
      <c r="H53" s="95" t="str">
        <f t="shared" si="24"/>
        <v>小4</v>
      </c>
      <c r="I53" s="29"/>
      <c r="J53" s="107" t="str">
        <f t="shared" si="25"/>
        <v>熊本ＴＣ</v>
      </c>
      <c r="K53" s="42"/>
      <c r="L53" s="145">
        <f t="shared" si="26"/>
        <v>21.799999999999997</v>
      </c>
      <c r="M53" s="146"/>
      <c r="N53" s="145">
        <f t="shared" si="27"/>
        <v>22.699999999999996</v>
      </c>
      <c r="O53" s="146"/>
      <c r="P53" s="145">
        <f t="shared" si="28"/>
        <v>44.5</v>
      </c>
      <c r="Q53" s="146"/>
      <c r="R53" s="104">
        <v>7.9</v>
      </c>
      <c r="S53" s="104">
        <v>7.6</v>
      </c>
      <c r="T53" s="104">
        <v>7.5</v>
      </c>
      <c r="U53" s="104">
        <v>7.2</v>
      </c>
      <c r="V53" s="104">
        <v>7.6</v>
      </c>
      <c r="W53" s="104">
        <v>0.9</v>
      </c>
      <c r="X53" s="102">
        <f t="shared" si="29"/>
        <v>23.599999999999998</v>
      </c>
      <c r="Y53" s="102">
        <f t="shared" si="30"/>
        <v>68.1</v>
      </c>
      <c r="Z53" s="105">
        <f t="shared" si="31"/>
        <v>3</v>
      </c>
      <c r="AC53" s="10">
        <f t="shared" si="32"/>
        <v>3</v>
      </c>
      <c r="AE53" s="17">
        <f t="shared" si="33"/>
        <v>7.9</v>
      </c>
      <c r="AF53" s="17">
        <f t="shared" si="34"/>
        <v>7.6</v>
      </c>
      <c r="AG53" s="17">
        <f t="shared" si="35"/>
        <v>7.6</v>
      </c>
      <c r="AH53" s="17">
        <f t="shared" si="36"/>
        <v>7.5</v>
      </c>
      <c r="AI53" s="17">
        <f t="shared" si="37"/>
        <v>7.2</v>
      </c>
      <c r="AJ53" s="18">
        <f t="shared" si="38"/>
        <v>22.7</v>
      </c>
      <c r="AS53" s="10">
        <f t="shared" si="39"/>
        <v>68100000</v>
      </c>
      <c r="AT53" s="10">
        <f t="shared" si="40"/>
        <v>23599.999999999996</v>
      </c>
      <c r="AU53" s="20">
        <f t="shared" si="41"/>
        <v>0.0378</v>
      </c>
      <c r="AV53" s="20">
        <f t="shared" si="42"/>
        <v>68123599.1378</v>
      </c>
    </row>
    <row r="54" spans="1:48" ht="18" customHeight="1">
      <c r="A54" s="4">
        <v>9</v>
      </c>
      <c r="B54" s="28"/>
      <c r="C54" s="45" t="str">
        <f t="shared" si="23"/>
        <v>山本帆夏</v>
      </c>
      <c r="D54" s="38"/>
      <c r="E54" s="31"/>
      <c r="F54" s="107" t="str">
        <f t="shared" si="24"/>
        <v>やまもと　ほのか</v>
      </c>
      <c r="G54" s="40"/>
      <c r="H54" s="95" t="str">
        <f t="shared" si="24"/>
        <v>小6</v>
      </c>
      <c r="I54" s="29"/>
      <c r="J54" s="107" t="str">
        <f t="shared" si="25"/>
        <v>ｽﾍﾟｰｽｳｫｰｸ</v>
      </c>
      <c r="K54" s="42"/>
      <c r="L54" s="145">
        <f t="shared" si="26"/>
        <v>22.9</v>
      </c>
      <c r="M54" s="146"/>
      <c r="N54" s="145">
        <f t="shared" si="27"/>
        <v>23.6</v>
      </c>
      <c r="O54" s="146"/>
      <c r="P54" s="145">
        <f t="shared" si="28"/>
        <v>46.5</v>
      </c>
      <c r="Q54" s="146"/>
      <c r="R54" s="104">
        <v>8</v>
      </c>
      <c r="S54" s="104">
        <v>7.7</v>
      </c>
      <c r="T54" s="104">
        <v>7.6</v>
      </c>
      <c r="U54" s="104">
        <v>7.5</v>
      </c>
      <c r="V54" s="104">
        <v>7.8</v>
      </c>
      <c r="W54" s="104">
        <v>1</v>
      </c>
      <c r="X54" s="102">
        <f t="shared" si="29"/>
        <v>24.1</v>
      </c>
      <c r="Y54" s="102">
        <f t="shared" si="30"/>
        <v>70.6</v>
      </c>
      <c r="Z54" s="105">
        <f t="shared" si="31"/>
        <v>2</v>
      </c>
      <c r="AC54" s="10">
        <f t="shared" si="32"/>
        <v>2</v>
      </c>
      <c r="AE54" s="17">
        <f t="shared" si="33"/>
        <v>8</v>
      </c>
      <c r="AF54" s="17">
        <f t="shared" si="34"/>
        <v>7.8</v>
      </c>
      <c r="AG54" s="17">
        <f t="shared" si="35"/>
        <v>7.7</v>
      </c>
      <c r="AH54" s="17">
        <f t="shared" si="36"/>
        <v>7.6</v>
      </c>
      <c r="AI54" s="17">
        <f t="shared" si="37"/>
        <v>7.5</v>
      </c>
      <c r="AJ54" s="18">
        <f t="shared" si="38"/>
        <v>23.1</v>
      </c>
      <c r="AS54" s="10">
        <f t="shared" si="39"/>
        <v>70600000</v>
      </c>
      <c r="AT54" s="10">
        <f t="shared" si="40"/>
        <v>24100</v>
      </c>
      <c r="AU54" s="20">
        <f t="shared" si="41"/>
        <v>0.038599999999999995</v>
      </c>
      <c r="AV54" s="20">
        <f t="shared" si="42"/>
        <v>70624099.0386</v>
      </c>
    </row>
    <row r="55" spans="1:48" ht="18" customHeight="1">
      <c r="A55" s="4">
        <v>10</v>
      </c>
      <c r="B55" s="28"/>
      <c r="C55" s="45" t="str">
        <f t="shared" si="23"/>
        <v>堀田葉月</v>
      </c>
      <c r="D55" s="38"/>
      <c r="E55" s="31"/>
      <c r="F55" s="107" t="str">
        <f t="shared" si="24"/>
        <v>ほりた　はつき</v>
      </c>
      <c r="G55" s="40"/>
      <c r="H55" s="95" t="str">
        <f t="shared" si="24"/>
        <v>中1</v>
      </c>
      <c r="I55" s="29"/>
      <c r="J55" s="107" t="str">
        <f t="shared" si="25"/>
        <v>八代ＴＣ</v>
      </c>
      <c r="K55" s="42"/>
      <c r="L55" s="145">
        <f t="shared" si="26"/>
        <v>23</v>
      </c>
      <c r="M55" s="146"/>
      <c r="N55" s="145">
        <f t="shared" si="27"/>
        <v>23.599999999999998</v>
      </c>
      <c r="O55" s="146"/>
      <c r="P55" s="145">
        <f t="shared" si="28"/>
        <v>46.6</v>
      </c>
      <c r="Q55" s="146"/>
      <c r="R55" s="104">
        <v>7.9</v>
      </c>
      <c r="S55" s="104">
        <v>7.8</v>
      </c>
      <c r="T55" s="104">
        <v>7.7</v>
      </c>
      <c r="U55" s="104">
        <v>7.2</v>
      </c>
      <c r="V55" s="104">
        <v>7.8</v>
      </c>
      <c r="W55" s="104">
        <v>0.9</v>
      </c>
      <c r="X55" s="102">
        <f t="shared" si="29"/>
        <v>24.2</v>
      </c>
      <c r="Y55" s="102">
        <f t="shared" si="30"/>
        <v>70.8</v>
      </c>
      <c r="Z55" s="105">
        <f t="shared" si="31"/>
        <v>1</v>
      </c>
      <c r="AC55" s="10">
        <f t="shared" si="32"/>
        <v>1</v>
      </c>
      <c r="AE55" s="17">
        <f t="shared" si="33"/>
        <v>7.9</v>
      </c>
      <c r="AF55" s="17">
        <f t="shared" si="34"/>
        <v>7.8</v>
      </c>
      <c r="AG55" s="17">
        <f t="shared" si="35"/>
        <v>7.8</v>
      </c>
      <c r="AH55" s="17">
        <f t="shared" si="36"/>
        <v>7.7</v>
      </c>
      <c r="AI55" s="17">
        <f t="shared" si="37"/>
        <v>7.2</v>
      </c>
      <c r="AJ55" s="18">
        <f t="shared" si="38"/>
        <v>23.3</v>
      </c>
      <c r="AS55" s="10">
        <f t="shared" si="39"/>
        <v>70800000</v>
      </c>
      <c r="AT55" s="10">
        <f t="shared" si="40"/>
        <v>24200</v>
      </c>
      <c r="AU55" s="20">
        <f t="shared" si="41"/>
        <v>0.0384</v>
      </c>
      <c r="AV55" s="20">
        <f t="shared" si="42"/>
        <v>70824199.1384</v>
      </c>
    </row>
  </sheetData>
  <sheetProtection sheet="1" objects="1" scenarios="1" formatCells="0" formatColumns="0" formatRows="0" selectLockedCells="1"/>
  <mergeCells count="66">
    <mergeCell ref="F5:F6"/>
    <mergeCell ref="D5:D6"/>
    <mergeCell ref="AL5:AP5"/>
    <mergeCell ref="Y5:Y6"/>
    <mergeCell ref="Z5:Z6"/>
    <mergeCell ref="J5:J6"/>
    <mergeCell ref="AE5:AI5"/>
    <mergeCell ref="R5:X5"/>
    <mergeCell ref="L5:Q5"/>
    <mergeCell ref="A44:A45"/>
    <mergeCell ref="C44:C45"/>
    <mergeCell ref="F44:F45"/>
    <mergeCell ref="J44:J45"/>
    <mergeCell ref="B44:B45"/>
    <mergeCell ref="D44:D45"/>
    <mergeCell ref="E44:E45"/>
    <mergeCell ref="G44:G45"/>
    <mergeCell ref="H44:H45"/>
    <mergeCell ref="I44:I45"/>
    <mergeCell ref="R44:X44"/>
    <mergeCell ref="Y44:Y45"/>
    <mergeCell ref="Z44:Z45"/>
    <mergeCell ref="L44:Q44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L48:M48"/>
    <mergeCell ref="N48:O48"/>
    <mergeCell ref="P48:Q48"/>
    <mergeCell ref="L49:M49"/>
    <mergeCell ref="N49:O49"/>
    <mergeCell ref="P49:Q49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A4:Z4"/>
    <mergeCell ref="A2:Z2"/>
    <mergeCell ref="A43:Z43"/>
    <mergeCell ref="B5:B6"/>
    <mergeCell ref="E5:E6"/>
    <mergeCell ref="I5:I6"/>
    <mergeCell ref="H5:H6"/>
    <mergeCell ref="G5:G6"/>
    <mergeCell ref="C5:C6"/>
    <mergeCell ref="A5:A6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54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7" t="s">
        <v>247</v>
      </c>
      <c r="D7" s="61"/>
      <c r="E7" s="62"/>
      <c r="F7" s="68" t="s">
        <v>248</v>
      </c>
      <c r="G7" s="64"/>
      <c r="H7" s="69"/>
      <c r="I7" s="66"/>
      <c r="J7" s="67" t="s">
        <v>193</v>
      </c>
      <c r="K7" s="39"/>
      <c r="L7" s="13">
        <v>7.8</v>
      </c>
      <c r="M7" s="13">
        <v>8.1</v>
      </c>
      <c r="N7" s="13">
        <v>7.8</v>
      </c>
      <c r="O7" s="13">
        <v>7.9</v>
      </c>
      <c r="P7" s="13">
        <v>7.9</v>
      </c>
      <c r="Q7" s="15">
        <f aca="true" t="shared" si="0" ref="Q7:Q36">IF(C7="","",AJ7)</f>
        <v>23.6</v>
      </c>
      <c r="R7" s="14">
        <v>7</v>
      </c>
      <c r="S7" s="14">
        <v>7.2</v>
      </c>
      <c r="T7" s="14">
        <v>7.2</v>
      </c>
      <c r="U7" s="14">
        <v>7.9</v>
      </c>
      <c r="V7" s="14">
        <v>7.3</v>
      </c>
      <c r="W7" s="14">
        <v>8.6</v>
      </c>
      <c r="X7" s="15">
        <f aca="true" t="shared" si="1" ref="X7:X36">IF(C7="","",W7+AQ7)</f>
        <v>30.299999999999997</v>
      </c>
      <c r="Y7" s="15">
        <f aca="true" t="shared" si="2" ref="Y7:Y36">IF(C7="","",ROUND(AJ7+W7+AQ7,1))</f>
        <v>53.9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8.1</v>
      </c>
      <c r="AF7" s="17">
        <f aca="true" t="shared" si="7" ref="AF7:AF36">IF(M7="",0,LARGE($L7:$P7,2))</f>
        <v>7.9</v>
      </c>
      <c r="AG7" s="17">
        <f aca="true" t="shared" si="8" ref="AG7:AG36">IF(N7="",0,LARGE($L7:$P7,3))</f>
        <v>7.9</v>
      </c>
      <c r="AH7" s="17">
        <f aca="true" t="shared" si="9" ref="AH7:AH36">IF(O7="",0,LARGE($L7:$P7,4))</f>
        <v>7.8</v>
      </c>
      <c r="AI7" s="17">
        <f aca="true" t="shared" si="10" ref="AI7:AI36">IF(P7="",0,LARGE($L7:$P7,5))</f>
        <v>7.8</v>
      </c>
      <c r="AJ7" s="18">
        <f aca="true" t="shared" si="11" ref="AJ7:AJ36">SUM(AF7:AH7)</f>
        <v>23.6</v>
      </c>
      <c r="AK7" s="18"/>
      <c r="AL7" s="17">
        <f aca="true" t="shared" si="12" ref="AL7:AL36">IF(R7="",0,LARGE($R7:$V7,1))</f>
        <v>7.9</v>
      </c>
      <c r="AM7" s="17">
        <f aca="true" t="shared" si="13" ref="AM7:AM36">IF(S7="",0,LARGE($R7:$V7,2))</f>
        <v>7.3</v>
      </c>
      <c r="AN7" s="17">
        <f aca="true" t="shared" si="14" ref="AN7:AN36">IF(T7="",0,LARGE($R7:$V7,3))</f>
        <v>7.2</v>
      </c>
      <c r="AO7" s="17">
        <f aca="true" t="shared" si="15" ref="AO7:AO36">IF(U7="",0,LARGE($R7:$V7,4))</f>
        <v>7.2</v>
      </c>
      <c r="AP7" s="17">
        <f aca="true" t="shared" si="16" ref="AP7:AP36">IF(V7="",0,LARGE($R7:$V7,5))</f>
        <v>7</v>
      </c>
      <c r="AQ7" s="18">
        <f aca="true" t="shared" si="17" ref="AQ7:AQ36">SUM(AM7:AO7)</f>
        <v>21.7</v>
      </c>
      <c r="AR7" s="19"/>
      <c r="AS7" s="10">
        <f aca="true" t="shared" si="18" ref="AS7:AS36">IF(Y7="",0,Y7*1000000)</f>
        <v>53900000</v>
      </c>
      <c r="AT7" s="10">
        <f aca="true" t="shared" si="19" ref="AT7:AT36">IF(X7="",0,X7*1000)</f>
        <v>30299.999999999996</v>
      </c>
      <c r="AU7" s="20">
        <f aca="true" t="shared" si="20" ref="AU7:AU36">SUM(R7:V7)/1000</f>
        <v>0.036599999999999994</v>
      </c>
      <c r="AV7" s="20">
        <f aca="true" t="shared" si="21" ref="AV7:AV36">ROUND(AS7+AT7-W7+AU7,4)</f>
        <v>53930291.4366</v>
      </c>
      <c r="AW7" s="18"/>
      <c r="AX7" s="10"/>
    </row>
    <row r="8" spans="1:50" ht="18" customHeight="1">
      <c r="A8" s="4">
        <v>2</v>
      </c>
      <c r="B8" s="28"/>
      <c r="C8" s="60" t="s">
        <v>249</v>
      </c>
      <c r="D8" s="61"/>
      <c r="E8" s="62"/>
      <c r="F8" s="68" t="s">
        <v>250</v>
      </c>
      <c r="G8" s="64"/>
      <c r="H8" s="65"/>
      <c r="I8" s="66"/>
      <c r="J8" s="67" t="s">
        <v>251</v>
      </c>
      <c r="K8" s="39"/>
      <c r="L8" s="13">
        <v>7.1</v>
      </c>
      <c r="M8" s="13">
        <v>7.6</v>
      </c>
      <c r="N8" s="13">
        <v>7.2</v>
      </c>
      <c r="O8" s="13">
        <v>7</v>
      </c>
      <c r="P8" s="13">
        <v>7</v>
      </c>
      <c r="Q8" s="15">
        <f t="shared" si="0"/>
        <v>21.3</v>
      </c>
      <c r="R8" s="14">
        <v>6.6</v>
      </c>
      <c r="S8" s="14">
        <v>6.8</v>
      </c>
      <c r="T8" s="14">
        <v>6.5</v>
      </c>
      <c r="U8" s="14">
        <v>6.9</v>
      </c>
      <c r="V8" s="14">
        <v>6.6</v>
      </c>
      <c r="W8" s="14">
        <v>6.2</v>
      </c>
      <c r="X8" s="15">
        <f t="shared" si="1"/>
        <v>26.2</v>
      </c>
      <c r="Y8" s="15">
        <f t="shared" si="2"/>
        <v>47.5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7.6</v>
      </c>
      <c r="AF8" s="17">
        <f t="shared" si="7"/>
        <v>7.2</v>
      </c>
      <c r="AG8" s="17">
        <f t="shared" si="8"/>
        <v>7.1</v>
      </c>
      <c r="AH8" s="17">
        <f t="shared" si="9"/>
        <v>7</v>
      </c>
      <c r="AI8" s="17">
        <f t="shared" si="10"/>
        <v>7</v>
      </c>
      <c r="AJ8" s="18">
        <f t="shared" si="11"/>
        <v>21.3</v>
      </c>
      <c r="AK8" s="18"/>
      <c r="AL8" s="17">
        <f t="shared" si="12"/>
        <v>6.9</v>
      </c>
      <c r="AM8" s="17">
        <f t="shared" si="13"/>
        <v>6.8</v>
      </c>
      <c r="AN8" s="17">
        <f t="shared" si="14"/>
        <v>6.6</v>
      </c>
      <c r="AO8" s="17">
        <f t="shared" si="15"/>
        <v>6.6</v>
      </c>
      <c r="AP8" s="17">
        <f t="shared" si="16"/>
        <v>6.5</v>
      </c>
      <c r="AQ8" s="18">
        <f t="shared" si="17"/>
        <v>20</v>
      </c>
      <c r="AR8" s="19"/>
      <c r="AS8" s="10">
        <f t="shared" si="18"/>
        <v>47500000</v>
      </c>
      <c r="AT8" s="10">
        <f t="shared" si="19"/>
        <v>26200</v>
      </c>
      <c r="AU8" s="20">
        <f t="shared" si="20"/>
        <v>0.0334</v>
      </c>
      <c r="AV8" s="20">
        <f t="shared" si="21"/>
        <v>47526193.8334</v>
      </c>
      <c r="AW8" s="18"/>
      <c r="AX8" s="10"/>
    </row>
    <row r="9" spans="1:50" ht="18" customHeight="1">
      <c r="A9" s="4">
        <v>3</v>
      </c>
      <c r="B9" s="28"/>
      <c r="C9" s="60" t="s">
        <v>241</v>
      </c>
      <c r="D9" s="61"/>
      <c r="E9" s="62"/>
      <c r="F9" s="68" t="s">
        <v>242</v>
      </c>
      <c r="G9" s="64"/>
      <c r="H9" s="84"/>
      <c r="I9" s="66"/>
      <c r="J9" s="67" t="s">
        <v>243</v>
      </c>
      <c r="K9" s="39"/>
      <c r="L9" s="13">
        <v>7.3</v>
      </c>
      <c r="M9" s="13">
        <v>7.3</v>
      </c>
      <c r="N9" s="13">
        <v>7.3</v>
      </c>
      <c r="O9" s="13">
        <v>7</v>
      </c>
      <c r="P9" s="13">
        <v>7.2</v>
      </c>
      <c r="Q9" s="15">
        <f t="shared" si="0"/>
        <v>21.8</v>
      </c>
      <c r="R9" s="14">
        <v>6.5</v>
      </c>
      <c r="S9" s="14">
        <v>6.9</v>
      </c>
      <c r="T9" s="14">
        <v>7.5</v>
      </c>
      <c r="U9" s="14">
        <v>6.9</v>
      </c>
      <c r="V9" s="14">
        <v>6.6</v>
      </c>
      <c r="W9" s="14">
        <v>4</v>
      </c>
      <c r="X9" s="15">
        <f t="shared" si="1"/>
        <v>24.4</v>
      </c>
      <c r="Y9" s="15">
        <f t="shared" si="2"/>
        <v>46.2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7.3</v>
      </c>
      <c r="AF9" s="17">
        <f t="shared" si="7"/>
        <v>7.3</v>
      </c>
      <c r="AG9" s="17">
        <f t="shared" si="8"/>
        <v>7.3</v>
      </c>
      <c r="AH9" s="17">
        <f t="shared" si="9"/>
        <v>7.2</v>
      </c>
      <c r="AI9" s="17">
        <f t="shared" si="10"/>
        <v>7</v>
      </c>
      <c r="AJ9" s="18">
        <f t="shared" si="11"/>
        <v>21.8</v>
      </c>
      <c r="AK9" s="18"/>
      <c r="AL9" s="17">
        <f t="shared" si="12"/>
        <v>7.5</v>
      </c>
      <c r="AM9" s="17">
        <f t="shared" si="13"/>
        <v>6.9</v>
      </c>
      <c r="AN9" s="17">
        <f t="shared" si="14"/>
        <v>6.9</v>
      </c>
      <c r="AO9" s="17">
        <f t="shared" si="15"/>
        <v>6.6</v>
      </c>
      <c r="AP9" s="17">
        <f t="shared" si="16"/>
        <v>6.5</v>
      </c>
      <c r="AQ9" s="18">
        <f t="shared" si="17"/>
        <v>20.4</v>
      </c>
      <c r="AR9" s="19"/>
      <c r="AS9" s="10">
        <f t="shared" si="18"/>
        <v>46200000</v>
      </c>
      <c r="AT9" s="10">
        <f t="shared" si="19"/>
        <v>24400</v>
      </c>
      <c r="AU9" s="20">
        <f t="shared" si="20"/>
        <v>0.0344</v>
      </c>
      <c r="AV9" s="20">
        <f t="shared" si="21"/>
        <v>46224396.0344</v>
      </c>
      <c r="AW9" s="18"/>
      <c r="AX9" s="10"/>
    </row>
    <row r="10" spans="1:50" ht="18" customHeight="1">
      <c r="A10" s="4">
        <v>4</v>
      </c>
      <c r="B10" s="28"/>
      <c r="C10" s="60" t="s">
        <v>252</v>
      </c>
      <c r="D10" s="61"/>
      <c r="E10" s="62"/>
      <c r="F10" s="68" t="s">
        <v>253</v>
      </c>
      <c r="G10" s="64"/>
      <c r="H10" s="65"/>
      <c r="I10" s="66"/>
      <c r="J10" s="67" t="s">
        <v>254</v>
      </c>
      <c r="K10" s="39"/>
      <c r="L10" s="13">
        <v>6.9</v>
      </c>
      <c r="M10" s="13">
        <v>7.3</v>
      </c>
      <c r="N10" s="13">
        <v>7.5</v>
      </c>
      <c r="O10" s="13">
        <v>7.1</v>
      </c>
      <c r="P10" s="13">
        <v>7.1</v>
      </c>
      <c r="Q10" s="15">
        <f t="shared" si="0"/>
        <v>21.5</v>
      </c>
      <c r="R10" s="14">
        <v>6.8</v>
      </c>
      <c r="S10" s="14">
        <v>6.9</v>
      </c>
      <c r="T10" s="14">
        <v>6.6</v>
      </c>
      <c r="U10" s="14">
        <v>6.7</v>
      </c>
      <c r="V10" s="14">
        <v>6.7</v>
      </c>
      <c r="W10" s="14">
        <v>2.7</v>
      </c>
      <c r="X10" s="15">
        <f t="shared" si="1"/>
        <v>22.9</v>
      </c>
      <c r="Y10" s="15">
        <f t="shared" si="2"/>
        <v>44.4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10"/>
      <c r="AE10" s="17">
        <f t="shared" si="6"/>
        <v>7.5</v>
      </c>
      <c r="AF10" s="17">
        <f t="shared" si="7"/>
        <v>7.3</v>
      </c>
      <c r="AG10" s="17">
        <f t="shared" si="8"/>
        <v>7.1</v>
      </c>
      <c r="AH10" s="17">
        <f t="shared" si="9"/>
        <v>7.1</v>
      </c>
      <c r="AI10" s="17">
        <f t="shared" si="10"/>
        <v>6.9</v>
      </c>
      <c r="AJ10" s="18">
        <f t="shared" si="11"/>
        <v>21.5</v>
      </c>
      <c r="AK10" s="18"/>
      <c r="AL10" s="17">
        <f t="shared" si="12"/>
        <v>6.9</v>
      </c>
      <c r="AM10" s="17">
        <f t="shared" si="13"/>
        <v>6.8</v>
      </c>
      <c r="AN10" s="17">
        <f t="shared" si="14"/>
        <v>6.7</v>
      </c>
      <c r="AO10" s="17">
        <f t="shared" si="15"/>
        <v>6.7</v>
      </c>
      <c r="AP10" s="17">
        <f t="shared" si="16"/>
        <v>6.6</v>
      </c>
      <c r="AQ10" s="18">
        <f t="shared" si="17"/>
        <v>20.2</v>
      </c>
      <c r="AR10" s="19"/>
      <c r="AS10" s="10">
        <f t="shared" si="18"/>
        <v>44400000</v>
      </c>
      <c r="AT10" s="10">
        <f t="shared" si="19"/>
        <v>22900</v>
      </c>
      <c r="AU10" s="20">
        <f t="shared" si="20"/>
        <v>0.033699999999999994</v>
      </c>
      <c r="AV10" s="20">
        <f t="shared" si="21"/>
        <v>44422897.3337</v>
      </c>
      <c r="AW10" s="18"/>
      <c r="AX10" s="10"/>
    </row>
    <row r="11" spans="1:50" ht="18" customHeight="1">
      <c r="A11" s="4">
        <v>5</v>
      </c>
      <c r="B11" s="28"/>
      <c r="C11" s="60" t="s">
        <v>255</v>
      </c>
      <c r="D11" s="61"/>
      <c r="E11" s="62"/>
      <c r="F11" s="68" t="s">
        <v>256</v>
      </c>
      <c r="G11" s="64"/>
      <c r="H11" s="65"/>
      <c r="I11" s="66"/>
      <c r="J11" s="67" t="s">
        <v>139</v>
      </c>
      <c r="K11" s="39"/>
      <c r="L11" s="13">
        <v>6.5</v>
      </c>
      <c r="M11" s="13">
        <v>6.7</v>
      </c>
      <c r="N11" s="13">
        <v>6.9</v>
      </c>
      <c r="O11" s="13">
        <v>6.5</v>
      </c>
      <c r="P11" s="13">
        <v>6.3</v>
      </c>
      <c r="Q11" s="15">
        <f t="shared" si="0"/>
        <v>19.7</v>
      </c>
      <c r="R11" s="14">
        <v>6.9</v>
      </c>
      <c r="S11" s="14">
        <v>6.7</v>
      </c>
      <c r="T11" s="14">
        <v>6.8</v>
      </c>
      <c r="U11" s="14">
        <v>6.7</v>
      </c>
      <c r="V11" s="14">
        <v>6.5</v>
      </c>
      <c r="W11" s="14">
        <v>1.8</v>
      </c>
      <c r="X11" s="15">
        <f t="shared" si="1"/>
        <v>22</v>
      </c>
      <c r="Y11" s="15">
        <f t="shared" si="2"/>
        <v>41.7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10"/>
      <c r="AE11" s="17">
        <f t="shared" si="6"/>
        <v>6.9</v>
      </c>
      <c r="AF11" s="17">
        <f t="shared" si="7"/>
        <v>6.7</v>
      </c>
      <c r="AG11" s="17">
        <f t="shared" si="8"/>
        <v>6.5</v>
      </c>
      <c r="AH11" s="17">
        <f t="shared" si="9"/>
        <v>6.5</v>
      </c>
      <c r="AI11" s="17">
        <f t="shared" si="10"/>
        <v>6.3</v>
      </c>
      <c r="AJ11" s="18">
        <f t="shared" si="11"/>
        <v>19.7</v>
      </c>
      <c r="AK11" s="18"/>
      <c r="AL11" s="17">
        <f t="shared" si="12"/>
        <v>6.9</v>
      </c>
      <c r="AM11" s="17">
        <f t="shared" si="13"/>
        <v>6.8</v>
      </c>
      <c r="AN11" s="17">
        <f t="shared" si="14"/>
        <v>6.7</v>
      </c>
      <c r="AO11" s="17">
        <f t="shared" si="15"/>
        <v>6.7</v>
      </c>
      <c r="AP11" s="17">
        <f t="shared" si="16"/>
        <v>6.5</v>
      </c>
      <c r="AQ11" s="18">
        <f t="shared" si="17"/>
        <v>20.2</v>
      </c>
      <c r="AR11" s="19"/>
      <c r="AS11" s="10">
        <f t="shared" si="18"/>
        <v>41700000</v>
      </c>
      <c r="AT11" s="10">
        <f t="shared" si="19"/>
        <v>22000</v>
      </c>
      <c r="AU11" s="20">
        <f t="shared" si="20"/>
        <v>0.033600000000000005</v>
      </c>
      <c r="AV11" s="20">
        <f t="shared" si="21"/>
        <v>41721998.2336</v>
      </c>
      <c r="AW11" s="18"/>
      <c r="AX11" s="10"/>
    </row>
    <row r="12" spans="1:50" ht="18" customHeight="1">
      <c r="A12" s="4">
        <v>6</v>
      </c>
      <c r="B12" s="28"/>
      <c r="C12" s="60" t="s">
        <v>244</v>
      </c>
      <c r="D12" s="61"/>
      <c r="E12" s="62"/>
      <c r="F12" s="68" t="s">
        <v>245</v>
      </c>
      <c r="G12" s="64"/>
      <c r="H12" s="65" t="s">
        <v>246</v>
      </c>
      <c r="I12" s="66"/>
      <c r="J12" s="67" t="s">
        <v>310</v>
      </c>
      <c r="K12" s="39"/>
      <c r="L12" s="13"/>
      <c r="M12" s="13"/>
      <c r="N12" s="13"/>
      <c r="O12" s="13"/>
      <c r="P12" s="13"/>
      <c r="Q12" s="15">
        <f t="shared" si="0"/>
        <v>0</v>
      </c>
      <c r="R12" s="14"/>
      <c r="S12" s="14"/>
      <c r="T12" s="14"/>
      <c r="U12" s="14"/>
      <c r="V12" s="14"/>
      <c r="W12" s="14"/>
      <c r="X12" s="15">
        <f t="shared" si="1"/>
        <v>0</v>
      </c>
      <c r="Y12" s="15">
        <f t="shared" si="2"/>
        <v>0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0</v>
      </c>
      <c r="AF12" s="17">
        <f t="shared" si="7"/>
        <v>0</v>
      </c>
      <c r="AG12" s="17">
        <f t="shared" si="8"/>
        <v>0</v>
      </c>
      <c r="AH12" s="17">
        <f t="shared" si="9"/>
        <v>0</v>
      </c>
      <c r="AI12" s="17">
        <f t="shared" si="10"/>
        <v>0</v>
      </c>
      <c r="AJ12" s="18">
        <f t="shared" si="11"/>
        <v>0</v>
      </c>
      <c r="AK12" s="18"/>
      <c r="AL12" s="17">
        <f t="shared" si="12"/>
        <v>0</v>
      </c>
      <c r="AM12" s="17">
        <f t="shared" si="13"/>
        <v>0</v>
      </c>
      <c r="AN12" s="17">
        <f t="shared" si="14"/>
        <v>0</v>
      </c>
      <c r="AO12" s="17">
        <f t="shared" si="15"/>
        <v>0</v>
      </c>
      <c r="AP12" s="17">
        <f t="shared" si="16"/>
        <v>0</v>
      </c>
      <c r="AQ12" s="18">
        <f t="shared" si="17"/>
        <v>0</v>
      </c>
      <c r="AR12" s="19"/>
      <c r="AS12" s="10">
        <f t="shared" si="18"/>
        <v>0</v>
      </c>
      <c r="AT12" s="10">
        <f t="shared" si="19"/>
        <v>0</v>
      </c>
      <c r="AU12" s="20">
        <f t="shared" si="20"/>
        <v>0</v>
      </c>
      <c r="AV12" s="20">
        <f t="shared" si="21"/>
        <v>0</v>
      </c>
      <c r="AW12" s="18"/>
      <c r="AX12" s="10"/>
    </row>
    <row r="13" spans="1:51" ht="18" customHeight="1">
      <c r="A13" s="4">
        <v>7</v>
      </c>
      <c r="B13" s="28"/>
      <c r="C13" s="44"/>
      <c r="D13" s="33"/>
      <c r="E13" s="30"/>
      <c r="F13" s="46"/>
      <c r="G13" s="39"/>
      <c r="H13" s="8"/>
      <c r="I13" s="32"/>
      <c r="J13" s="46"/>
      <c r="K13" s="39"/>
      <c r="L13" s="13"/>
      <c r="M13" s="13"/>
      <c r="N13" s="13"/>
      <c r="O13" s="13"/>
      <c r="P13" s="13"/>
      <c r="Q13" s="15">
        <f t="shared" si="0"/>
      </c>
      <c r="R13" s="14"/>
      <c r="S13" s="14"/>
      <c r="T13" s="14"/>
      <c r="U13" s="14"/>
      <c r="V13" s="14"/>
      <c r="W13" s="14"/>
      <c r="X13" s="15">
        <f t="shared" si="1"/>
      </c>
      <c r="Y13" s="15">
        <f t="shared" si="2"/>
      </c>
      <c r="Z13" s="16">
        <f t="shared" si="3"/>
      </c>
      <c r="AA13" s="2">
        <f t="shared" si="4"/>
      </c>
      <c r="AB13" s="10"/>
      <c r="AC13" s="10" t="e">
        <f t="shared" si="5"/>
        <v>#VALUE!</v>
      </c>
      <c r="AD13" s="10"/>
      <c r="AE13" s="17">
        <f t="shared" si="6"/>
        <v>0</v>
      </c>
      <c r="AF13" s="17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  <c r="AJ13" s="18">
        <f t="shared" si="11"/>
        <v>0</v>
      </c>
      <c r="AK13" s="18"/>
      <c r="AL13" s="17">
        <f t="shared" si="12"/>
        <v>0</v>
      </c>
      <c r="AM13" s="17">
        <f t="shared" si="13"/>
        <v>0</v>
      </c>
      <c r="AN13" s="17">
        <f t="shared" si="14"/>
        <v>0</v>
      </c>
      <c r="AO13" s="17">
        <f t="shared" si="15"/>
        <v>0</v>
      </c>
      <c r="AP13" s="17">
        <f t="shared" si="16"/>
        <v>0</v>
      </c>
      <c r="AQ13" s="18">
        <f t="shared" si="17"/>
        <v>0</v>
      </c>
      <c r="AR13" s="19"/>
      <c r="AS13" s="10">
        <f t="shared" si="18"/>
        <v>0</v>
      </c>
      <c r="AT13" s="10">
        <f t="shared" si="19"/>
        <v>0</v>
      </c>
      <c r="AU13" s="20">
        <f t="shared" si="20"/>
        <v>0</v>
      </c>
      <c r="AV13" s="20">
        <f t="shared" si="21"/>
        <v>0</v>
      </c>
      <c r="AW13" s="18"/>
      <c r="AX13" s="10"/>
      <c r="AY13" s="21"/>
    </row>
    <row r="14" spans="1:50" ht="18" customHeight="1">
      <c r="A14" s="4">
        <v>8</v>
      </c>
      <c r="B14" s="28"/>
      <c r="C14" s="44"/>
      <c r="D14" s="33"/>
      <c r="E14" s="30"/>
      <c r="F14" s="46"/>
      <c r="G14" s="39"/>
      <c r="H14" s="8"/>
      <c r="I14" s="32"/>
      <c r="J14" s="46"/>
      <c r="K14" s="39"/>
      <c r="L14" s="13"/>
      <c r="M14" s="13"/>
      <c r="N14" s="13"/>
      <c r="O14" s="13"/>
      <c r="P14" s="13"/>
      <c r="Q14" s="15">
        <f t="shared" si="0"/>
      </c>
      <c r="R14" s="14"/>
      <c r="S14" s="14"/>
      <c r="T14" s="14"/>
      <c r="U14" s="14"/>
      <c r="V14" s="14"/>
      <c r="W14" s="14"/>
      <c r="X14" s="15">
        <f t="shared" si="1"/>
      </c>
      <c r="Y14" s="15">
        <f t="shared" si="2"/>
      </c>
      <c r="Z14" s="16">
        <f t="shared" si="3"/>
      </c>
      <c r="AA14" s="2">
        <f t="shared" si="4"/>
      </c>
      <c r="AB14" s="10"/>
      <c r="AC14" s="10" t="e">
        <f t="shared" si="5"/>
        <v>#VALUE!</v>
      </c>
      <c r="AD14" s="10"/>
      <c r="AE14" s="17">
        <f t="shared" si="6"/>
        <v>0</v>
      </c>
      <c r="AF14" s="17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  <c r="AJ14" s="18">
        <f t="shared" si="11"/>
        <v>0</v>
      </c>
      <c r="AK14" s="18"/>
      <c r="AL14" s="17">
        <f t="shared" si="12"/>
        <v>0</v>
      </c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>
        <f t="shared" si="16"/>
        <v>0</v>
      </c>
      <c r="AQ14" s="18">
        <f t="shared" si="17"/>
        <v>0</v>
      </c>
      <c r="AR14" s="19"/>
      <c r="AS14" s="10">
        <f t="shared" si="18"/>
        <v>0</v>
      </c>
      <c r="AT14" s="10">
        <f t="shared" si="19"/>
        <v>0</v>
      </c>
      <c r="AU14" s="20">
        <f t="shared" si="20"/>
        <v>0</v>
      </c>
      <c r="AV14" s="20">
        <f t="shared" si="21"/>
        <v>0</v>
      </c>
      <c r="AW14" s="18"/>
      <c r="AX14" s="10"/>
    </row>
    <row r="15" spans="1:50" ht="18" customHeight="1">
      <c r="A15" s="4">
        <v>9</v>
      </c>
      <c r="B15" s="28"/>
      <c r="C15" s="44"/>
      <c r="D15" s="33"/>
      <c r="E15" s="30"/>
      <c r="F15" s="46"/>
      <c r="G15" s="39"/>
      <c r="H15" s="8"/>
      <c r="I15" s="32"/>
      <c r="J15" s="46"/>
      <c r="K15" s="39"/>
      <c r="L15" s="13"/>
      <c r="M15" s="13"/>
      <c r="N15" s="13"/>
      <c r="O15" s="13"/>
      <c r="P15" s="13"/>
      <c r="Q15" s="15">
        <f t="shared" si="0"/>
      </c>
      <c r="R15" s="14"/>
      <c r="S15" s="14"/>
      <c r="T15" s="14"/>
      <c r="U15" s="14"/>
      <c r="V15" s="14"/>
      <c r="W15" s="14"/>
      <c r="X15" s="15">
        <f t="shared" si="1"/>
      </c>
      <c r="Y15" s="15">
        <f t="shared" si="2"/>
      </c>
      <c r="Z15" s="16">
        <f t="shared" si="3"/>
      </c>
      <c r="AA15" s="2">
        <f t="shared" si="4"/>
      </c>
      <c r="AB15" s="10"/>
      <c r="AC15" s="10" t="e">
        <f t="shared" si="5"/>
        <v>#VALUE!</v>
      </c>
      <c r="AD15" s="10"/>
      <c r="AE15" s="17">
        <f t="shared" si="6"/>
        <v>0</v>
      </c>
      <c r="AF15" s="17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  <c r="AJ15" s="18">
        <f t="shared" si="11"/>
        <v>0</v>
      </c>
      <c r="AK15" s="18"/>
      <c r="AL15" s="17">
        <f t="shared" si="12"/>
        <v>0</v>
      </c>
      <c r="AM15" s="17">
        <f t="shared" si="13"/>
        <v>0</v>
      </c>
      <c r="AN15" s="17">
        <f t="shared" si="14"/>
        <v>0</v>
      </c>
      <c r="AO15" s="17">
        <f t="shared" si="15"/>
        <v>0</v>
      </c>
      <c r="AP15" s="17">
        <f t="shared" si="16"/>
        <v>0</v>
      </c>
      <c r="AQ15" s="18">
        <f t="shared" si="17"/>
        <v>0</v>
      </c>
      <c r="AR15" s="19"/>
      <c r="AS15" s="10">
        <f t="shared" si="18"/>
        <v>0</v>
      </c>
      <c r="AT15" s="10">
        <f t="shared" si="19"/>
        <v>0</v>
      </c>
      <c r="AU15" s="20">
        <f t="shared" si="20"/>
        <v>0</v>
      </c>
      <c r="AV15" s="20">
        <f t="shared" si="21"/>
        <v>0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3"/>
      <c r="M16" s="13"/>
      <c r="N16" s="13"/>
      <c r="O16" s="13"/>
      <c r="P16" s="13"/>
      <c r="Q16" s="15">
        <f t="shared" si="0"/>
      </c>
      <c r="R16" s="14"/>
      <c r="S16" s="14"/>
      <c r="T16" s="14"/>
      <c r="U16" s="14"/>
      <c r="V16" s="14"/>
      <c r="W16" s="14"/>
      <c r="X16" s="15">
        <f t="shared" si="1"/>
      </c>
      <c r="Y16" s="15">
        <f t="shared" si="2"/>
      </c>
      <c r="Z16" s="16">
        <f t="shared" si="3"/>
      </c>
      <c r="AA16" s="2">
        <f t="shared" si="4"/>
      </c>
      <c r="AB16" s="10"/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3"/>
      <c r="M17" s="13"/>
      <c r="N17" s="13"/>
      <c r="O17" s="13"/>
      <c r="P17" s="13"/>
      <c r="Q17" s="15">
        <f t="shared" si="0"/>
      </c>
      <c r="R17" s="14"/>
      <c r="S17" s="14"/>
      <c r="T17" s="14"/>
      <c r="U17" s="14"/>
      <c r="V17" s="14"/>
      <c r="W17" s="14"/>
      <c r="X17" s="15">
        <f t="shared" si="1"/>
      </c>
      <c r="Y17" s="15">
        <f t="shared" si="2"/>
      </c>
      <c r="Z17" s="16">
        <f t="shared" si="3"/>
      </c>
      <c r="AA17" s="2">
        <f t="shared" si="4"/>
      </c>
      <c r="AB17" s="10"/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3"/>
      <c r="M18" s="13"/>
      <c r="N18" s="13"/>
      <c r="O18" s="13"/>
      <c r="P18" s="13"/>
      <c r="Q18" s="15">
        <f t="shared" si="0"/>
      </c>
      <c r="R18" s="14"/>
      <c r="S18" s="14"/>
      <c r="T18" s="14"/>
      <c r="U18" s="14"/>
      <c r="V18" s="14"/>
      <c r="W18" s="14"/>
      <c r="X18" s="15">
        <f t="shared" si="1"/>
      </c>
      <c r="Y18" s="15">
        <f t="shared" si="2"/>
      </c>
      <c r="Z18" s="16">
        <f t="shared" si="3"/>
      </c>
      <c r="AA18" s="2">
        <f t="shared" si="4"/>
      </c>
      <c r="AB18" s="10"/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3"/>
      <c r="M19" s="13"/>
      <c r="N19" s="13"/>
      <c r="O19" s="13"/>
      <c r="P19" s="13"/>
      <c r="Q19" s="15">
        <f t="shared" si="0"/>
      </c>
      <c r="R19" s="14"/>
      <c r="S19" s="14"/>
      <c r="T19" s="14"/>
      <c r="U19" s="14"/>
      <c r="V19" s="14"/>
      <c r="W19" s="14"/>
      <c r="X19" s="15">
        <f t="shared" si="1"/>
      </c>
      <c r="Y19" s="15">
        <f t="shared" si="2"/>
      </c>
      <c r="Z19" s="16">
        <f t="shared" si="3"/>
      </c>
      <c r="AA19" s="2">
        <f t="shared" si="4"/>
      </c>
      <c r="AB19" s="10"/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3"/>
      <c r="M20" s="13"/>
      <c r="N20" s="13"/>
      <c r="O20" s="13"/>
      <c r="P20" s="13"/>
      <c r="Q20" s="15">
        <f t="shared" si="0"/>
      </c>
      <c r="R20" s="14"/>
      <c r="S20" s="14"/>
      <c r="T20" s="14"/>
      <c r="U20" s="14"/>
      <c r="V20" s="14"/>
      <c r="W20" s="14"/>
      <c r="X20" s="15">
        <f t="shared" si="1"/>
      </c>
      <c r="Y20" s="15">
        <f t="shared" si="2"/>
      </c>
      <c r="Z20" s="16">
        <f t="shared" si="3"/>
      </c>
      <c r="AA20" s="2">
        <f t="shared" si="4"/>
      </c>
      <c r="AB20" s="10"/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3"/>
      <c r="M21" s="13"/>
      <c r="N21" s="13"/>
      <c r="O21" s="13"/>
      <c r="P21" s="13"/>
      <c r="Q21" s="15">
        <f t="shared" si="0"/>
      </c>
      <c r="R21" s="14"/>
      <c r="S21" s="14"/>
      <c r="T21" s="14"/>
      <c r="U21" s="14"/>
      <c r="V21" s="14"/>
      <c r="W21" s="14"/>
      <c r="X21" s="15">
        <f t="shared" si="1"/>
      </c>
      <c r="Y21" s="15">
        <f t="shared" si="2"/>
      </c>
      <c r="Z21" s="16">
        <f t="shared" si="3"/>
      </c>
      <c r="AA21" s="2">
        <f t="shared" si="4"/>
      </c>
      <c r="AB21" s="10"/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高校生以上　男子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40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6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141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清川敏史</v>
      </c>
      <c r="D46" s="38"/>
      <c r="E46" s="31"/>
      <c r="F46" s="42" t="str">
        <f aca="true" t="shared" si="23" ref="F46:F55">IF($A46&gt;$AG$44,"",INDEX(F$7:F$36,MATCH($AG$44-$A46+1,$Z$7:$Z$36,0)))</f>
        <v>きよかわ　としふみ</v>
      </c>
      <c r="G46" s="40"/>
      <c r="H46" s="24"/>
      <c r="I46" s="29"/>
      <c r="J46" s="42" t="str">
        <f aca="true" t="shared" si="24" ref="J46:J55">IF($A46&gt;$AG$44,"",INDEX(J$7:J$36,MATCH($AG$44-$A46+1,$Z$7:$Z$36,0)))</f>
        <v>ｽﾍﾟｰｽｳｫｰｸ</v>
      </c>
      <c r="K46" s="42"/>
      <c r="L46" s="160">
        <f aca="true" t="shared" si="25" ref="L46:L55">IF($A46&gt;$AG$44,"",INDEX($Q$7:$Q$36,MATCH($AG$44-$A46+1,$Z$7:$Z$36,0)))</f>
        <v>0</v>
      </c>
      <c r="M46" s="161"/>
      <c r="N46" s="160">
        <f aca="true" t="shared" si="26" ref="N46:N55">IF($A46&gt;$AG$44,"",INDEX($X$7:$X$36,MATCH($AG$44-$A46+1,$Z$7:$Z$36,0)))</f>
        <v>0</v>
      </c>
      <c r="O46" s="161"/>
      <c r="P46" s="160">
        <f aca="true" t="shared" si="27" ref="P46:P55">IF($A46&gt;$AG$44,"",INDEX($Y$7:$Y$36,MATCH($AG$44-$A46+1,$Z$7:$Z$36,0)))</f>
        <v>0</v>
      </c>
      <c r="Q46" s="161"/>
      <c r="R46" s="26"/>
      <c r="S46" s="26"/>
      <c r="T46" s="26"/>
      <c r="U46" s="26"/>
      <c r="V46" s="26"/>
      <c r="W46" s="26"/>
      <c r="X46" s="15">
        <f aca="true" t="shared" si="28" ref="X46:X55">IF(C46="","",W46+AJ46)</f>
        <v>0</v>
      </c>
      <c r="Y46" s="15">
        <f aca="true" t="shared" si="29" ref="Y46:Y55">IF(C46="","",ROUND(P46+W46+AJ46,1))</f>
        <v>0</v>
      </c>
      <c r="Z46" s="16">
        <f aca="true" t="shared" si="30" ref="Z46:Z55">IF(C46="","",RANK(AV46,AV$46:AV$55,0))</f>
        <v>6</v>
      </c>
      <c r="AA46" s="134"/>
      <c r="AC46" s="10">
        <f aca="true" t="shared" si="31" ref="AC46:AC55">RANK(Y46,Y$46:Y$55,0)</f>
        <v>6</v>
      </c>
      <c r="AE46" s="17">
        <f aca="true" t="shared" si="32" ref="AE46:AE55">IF(R46="",0,LARGE($R46:$V46,1))</f>
        <v>0</v>
      </c>
      <c r="AF46" s="17">
        <f aca="true" t="shared" si="33" ref="AF46:AF55">IF(S46="",0,LARGE($R46:$V46,2))</f>
        <v>0</v>
      </c>
      <c r="AG46" s="17">
        <f aca="true" t="shared" si="34" ref="AG46:AG55">IF(T46="",0,LARGE($R46:$V46,3))</f>
        <v>0</v>
      </c>
      <c r="AH46" s="17">
        <f aca="true" t="shared" si="35" ref="AH46:AH55">IF(U46="",0,LARGE($R46:$V46,4))</f>
        <v>0</v>
      </c>
      <c r="AI46" s="17">
        <f aca="true" t="shared" si="36" ref="AI46:AI55">IF(V46="",0,LARGE($R46:$V46,5))</f>
        <v>0</v>
      </c>
      <c r="AJ46" s="18">
        <f aca="true" t="shared" si="37" ref="AJ46:AJ55">SUM(AF46:AH46)</f>
        <v>0</v>
      </c>
      <c r="AS46" s="10">
        <f aca="true" t="shared" si="38" ref="AS46:AS55">IF(Y46="",0,Y46*1000000)</f>
        <v>0</v>
      </c>
      <c r="AT46" s="10">
        <f aca="true" t="shared" si="39" ref="AT46:AT55">IF(X46="",0,X46*1000)</f>
        <v>0</v>
      </c>
      <c r="AU46" s="20">
        <f aca="true" t="shared" si="40" ref="AU46:AU55">SUM(R46:V46)/1000</f>
        <v>0</v>
      </c>
      <c r="AV46" s="20">
        <f aca="true" t="shared" si="41" ref="AV46:AV55">ROUND(AS46+AT46-W46+AU46,4)</f>
        <v>0</v>
      </c>
    </row>
    <row r="47" spans="1:48" ht="18" customHeight="1">
      <c r="A47" s="4">
        <v>2</v>
      </c>
      <c r="B47" s="28"/>
      <c r="C47" s="45" t="str">
        <f t="shared" si="22"/>
        <v>木元　新伍</v>
      </c>
      <c r="D47" s="38"/>
      <c r="E47" s="31"/>
      <c r="F47" s="42" t="str">
        <f t="shared" si="23"/>
        <v>きもと　しんご</v>
      </c>
      <c r="G47" s="40"/>
      <c r="H47" s="24"/>
      <c r="I47" s="29"/>
      <c r="J47" s="42" t="str">
        <f t="shared" si="24"/>
        <v>ｴｱｰﾌﾛｰﾄ</v>
      </c>
      <c r="K47" s="42"/>
      <c r="L47" s="160">
        <f t="shared" si="25"/>
        <v>19.7</v>
      </c>
      <c r="M47" s="161"/>
      <c r="N47" s="160">
        <f t="shared" si="26"/>
        <v>22</v>
      </c>
      <c r="O47" s="161"/>
      <c r="P47" s="160">
        <f t="shared" si="27"/>
        <v>41.7</v>
      </c>
      <c r="Q47" s="161"/>
      <c r="R47" s="26">
        <v>6.7</v>
      </c>
      <c r="S47" s="26">
        <v>6.8</v>
      </c>
      <c r="T47" s="26">
        <v>6.6</v>
      </c>
      <c r="U47" s="26">
        <v>6.6</v>
      </c>
      <c r="V47" s="26">
        <v>6.5</v>
      </c>
      <c r="W47" s="26">
        <v>1.8</v>
      </c>
      <c r="X47" s="15">
        <f t="shared" si="28"/>
        <v>21.7</v>
      </c>
      <c r="Y47" s="15">
        <f t="shared" si="29"/>
        <v>63.4</v>
      </c>
      <c r="Z47" s="16">
        <f t="shared" si="30"/>
        <v>5</v>
      </c>
      <c r="AA47" s="134"/>
      <c r="AC47" s="10">
        <f t="shared" si="31"/>
        <v>5</v>
      </c>
      <c r="AE47" s="17">
        <f t="shared" si="32"/>
        <v>6.8</v>
      </c>
      <c r="AF47" s="17">
        <f t="shared" si="33"/>
        <v>6.7</v>
      </c>
      <c r="AG47" s="17">
        <f t="shared" si="34"/>
        <v>6.6</v>
      </c>
      <c r="AH47" s="17">
        <f t="shared" si="35"/>
        <v>6.6</v>
      </c>
      <c r="AI47" s="17">
        <f t="shared" si="36"/>
        <v>6.5</v>
      </c>
      <c r="AJ47" s="18">
        <f t="shared" si="37"/>
        <v>19.9</v>
      </c>
      <c r="AS47" s="10">
        <f t="shared" si="38"/>
        <v>63400000</v>
      </c>
      <c r="AT47" s="10">
        <f t="shared" si="39"/>
        <v>21700</v>
      </c>
      <c r="AU47" s="20">
        <f t="shared" si="40"/>
        <v>0.0332</v>
      </c>
      <c r="AV47" s="20">
        <f t="shared" si="41"/>
        <v>63421698.2332</v>
      </c>
    </row>
    <row r="48" spans="1:48" ht="18" customHeight="1">
      <c r="A48" s="4">
        <v>3</v>
      </c>
      <c r="B48" s="28"/>
      <c r="C48" s="45" t="str">
        <f t="shared" si="22"/>
        <v>吉行　　　聡</v>
      </c>
      <c r="D48" s="38"/>
      <c r="E48" s="31"/>
      <c r="F48" s="42" t="str">
        <f t="shared" si="23"/>
        <v>よしゆき　さとし</v>
      </c>
      <c r="G48" s="40"/>
      <c r="H48" s="24"/>
      <c r="I48" s="29"/>
      <c r="J48" s="42" t="str">
        <f t="shared" si="24"/>
        <v>てぃだＴＣ</v>
      </c>
      <c r="K48" s="42"/>
      <c r="L48" s="160">
        <f t="shared" si="25"/>
        <v>21.5</v>
      </c>
      <c r="M48" s="161"/>
      <c r="N48" s="160">
        <f t="shared" si="26"/>
        <v>22.9</v>
      </c>
      <c r="O48" s="161"/>
      <c r="P48" s="160">
        <f t="shared" si="27"/>
        <v>44.4</v>
      </c>
      <c r="Q48" s="161"/>
      <c r="R48" s="26">
        <v>6.7</v>
      </c>
      <c r="S48" s="26">
        <v>7.2</v>
      </c>
      <c r="T48" s="26">
        <v>7.2</v>
      </c>
      <c r="U48" s="26">
        <v>7</v>
      </c>
      <c r="V48" s="26">
        <v>7.3</v>
      </c>
      <c r="W48" s="26">
        <v>2.7</v>
      </c>
      <c r="X48" s="15">
        <f t="shared" si="28"/>
        <v>24.099999999999998</v>
      </c>
      <c r="Y48" s="15">
        <f t="shared" si="29"/>
        <v>68.5</v>
      </c>
      <c r="Z48" s="16">
        <f t="shared" si="30"/>
        <v>4</v>
      </c>
      <c r="AA48" s="134"/>
      <c r="AC48" s="10">
        <f t="shared" si="31"/>
        <v>4</v>
      </c>
      <c r="AE48" s="17">
        <f t="shared" si="32"/>
        <v>7.3</v>
      </c>
      <c r="AF48" s="17">
        <f t="shared" si="33"/>
        <v>7.2</v>
      </c>
      <c r="AG48" s="17">
        <f t="shared" si="34"/>
        <v>7.2</v>
      </c>
      <c r="AH48" s="17">
        <f t="shared" si="35"/>
        <v>7</v>
      </c>
      <c r="AI48" s="17">
        <f t="shared" si="36"/>
        <v>6.7</v>
      </c>
      <c r="AJ48" s="18">
        <f t="shared" si="37"/>
        <v>21.4</v>
      </c>
      <c r="AS48" s="10">
        <f t="shared" si="38"/>
        <v>68500000</v>
      </c>
      <c r="AT48" s="10">
        <f t="shared" si="39"/>
        <v>24099.999999999996</v>
      </c>
      <c r="AU48" s="20">
        <f t="shared" si="40"/>
        <v>0.0354</v>
      </c>
      <c r="AV48" s="20">
        <f t="shared" si="41"/>
        <v>68524097.3354</v>
      </c>
    </row>
    <row r="49" spans="1:48" ht="18" customHeight="1">
      <c r="A49" s="4">
        <v>4</v>
      </c>
      <c r="B49" s="28"/>
      <c r="C49" s="45" t="str">
        <f t="shared" si="22"/>
        <v>池田成諒</v>
      </c>
      <c r="D49" s="38"/>
      <c r="E49" s="31"/>
      <c r="F49" s="42" t="str">
        <f t="shared" si="23"/>
        <v>いけだ　なりあき</v>
      </c>
      <c r="G49" s="40"/>
      <c r="H49" s="24"/>
      <c r="I49" s="29"/>
      <c r="J49" s="42" t="str">
        <f t="shared" si="24"/>
        <v>小林ｺｽﾓｽ</v>
      </c>
      <c r="K49" s="42"/>
      <c r="L49" s="160">
        <f t="shared" si="25"/>
        <v>21.8</v>
      </c>
      <c r="M49" s="161"/>
      <c r="N49" s="160">
        <f t="shared" si="26"/>
        <v>24.4</v>
      </c>
      <c r="O49" s="161"/>
      <c r="P49" s="160">
        <f t="shared" si="27"/>
        <v>46.2</v>
      </c>
      <c r="Q49" s="161"/>
      <c r="R49" s="26">
        <v>6.9</v>
      </c>
      <c r="S49" s="26">
        <v>6.6</v>
      </c>
      <c r="T49" s="26">
        <v>7</v>
      </c>
      <c r="U49" s="26">
        <v>6.8</v>
      </c>
      <c r="V49" s="26">
        <v>7.2</v>
      </c>
      <c r="W49" s="26">
        <v>4</v>
      </c>
      <c r="X49" s="15">
        <f t="shared" si="28"/>
        <v>24.7</v>
      </c>
      <c r="Y49" s="15">
        <f t="shared" si="29"/>
        <v>70.9</v>
      </c>
      <c r="Z49" s="16">
        <f t="shared" si="30"/>
        <v>3</v>
      </c>
      <c r="AA49" s="134"/>
      <c r="AC49" s="10">
        <f t="shared" si="31"/>
        <v>3</v>
      </c>
      <c r="AE49" s="17">
        <f t="shared" si="32"/>
        <v>7.2</v>
      </c>
      <c r="AF49" s="17">
        <f t="shared" si="33"/>
        <v>7</v>
      </c>
      <c r="AG49" s="17">
        <f t="shared" si="34"/>
        <v>6.9</v>
      </c>
      <c r="AH49" s="17">
        <f t="shared" si="35"/>
        <v>6.8</v>
      </c>
      <c r="AI49" s="17">
        <f t="shared" si="36"/>
        <v>6.6</v>
      </c>
      <c r="AJ49" s="18">
        <f t="shared" si="37"/>
        <v>20.7</v>
      </c>
      <c r="AS49" s="10">
        <f t="shared" si="38"/>
        <v>70900000</v>
      </c>
      <c r="AT49" s="10">
        <f t="shared" si="39"/>
        <v>24700</v>
      </c>
      <c r="AU49" s="20">
        <f t="shared" si="40"/>
        <v>0.0345</v>
      </c>
      <c r="AV49" s="20">
        <f t="shared" si="41"/>
        <v>70924696.0345</v>
      </c>
    </row>
    <row r="50" spans="1:48" ht="18" customHeight="1">
      <c r="A50" s="4">
        <v>5</v>
      </c>
      <c r="B50" s="28"/>
      <c r="C50" s="45" t="str">
        <f t="shared" si="22"/>
        <v>牧野　清孝</v>
      </c>
      <c r="D50" s="38"/>
      <c r="E50" s="31"/>
      <c r="F50" s="42" t="str">
        <f t="shared" si="23"/>
        <v>まきの　きよたか</v>
      </c>
      <c r="G50" s="40"/>
      <c r="H50" s="24"/>
      <c r="I50" s="29"/>
      <c r="J50" s="42" t="str">
        <f t="shared" si="24"/>
        <v>ｴｱｰﾌﾛｰﾄ</v>
      </c>
      <c r="K50" s="42"/>
      <c r="L50" s="160">
        <f t="shared" si="25"/>
        <v>21.3</v>
      </c>
      <c r="M50" s="161"/>
      <c r="N50" s="160">
        <f t="shared" si="26"/>
        <v>26.2</v>
      </c>
      <c r="O50" s="161"/>
      <c r="P50" s="160">
        <f t="shared" si="27"/>
        <v>47.5</v>
      </c>
      <c r="Q50" s="161"/>
      <c r="R50" s="26">
        <v>6.8</v>
      </c>
      <c r="S50" s="26">
        <v>6.7</v>
      </c>
      <c r="T50" s="26">
        <v>6.9</v>
      </c>
      <c r="U50" s="26">
        <v>6.9</v>
      </c>
      <c r="V50" s="26">
        <v>7</v>
      </c>
      <c r="W50" s="26">
        <v>6.2</v>
      </c>
      <c r="X50" s="15">
        <f t="shared" si="28"/>
        <v>26.8</v>
      </c>
      <c r="Y50" s="15">
        <f t="shared" si="29"/>
        <v>74.3</v>
      </c>
      <c r="Z50" s="16">
        <f t="shared" si="30"/>
        <v>2</v>
      </c>
      <c r="AA50" s="134"/>
      <c r="AC50" s="10">
        <f t="shared" si="31"/>
        <v>2</v>
      </c>
      <c r="AE50" s="17">
        <f t="shared" si="32"/>
        <v>7</v>
      </c>
      <c r="AF50" s="17">
        <f t="shared" si="33"/>
        <v>6.9</v>
      </c>
      <c r="AG50" s="17">
        <f t="shared" si="34"/>
        <v>6.9</v>
      </c>
      <c r="AH50" s="17">
        <f t="shared" si="35"/>
        <v>6.8</v>
      </c>
      <c r="AI50" s="17">
        <f t="shared" si="36"/>
        <v>6.7</v>
      </c>
      <c r="AJ50" s="18">
        <f t="shared" si="37"/>
        <v>20.6</v>
      </c>
      <c r="AS50" s="10">
        <f t="shared" si="38"/>
        <v>74300000</v>
      </c>
      <c r="AT50" s="10">
        <f t="shared" si="39"/>
        <v>26800</v>
      </c>
      <c r="AU50" s="20">
        <f t="shared" si="40"/>
        <v>0.0343</v>
      </c>
      <c r="AV50" s="20">
        <f t="shared" si="41"/>
        <v>74326793.8343</v>
      </c>
    </row>
    <row r="51" spans="1:48" ht="18" customHeight="1">
      <c r="A51" s="4">
        <v>6</v>
      </c>
      <c r="B51" s="28"/>
      <c r="C51" s="45" t="str">
        <f t="shared" si="22"/>
        <v>河村和哉</v>
      </c>
      <c r="D51" s="38"/>
      <c r="E51" s="31"/>
      <c r="F51" s="42" t="str">
        <f t="shared" si="23"/>
        <v>かわむら　かずや</v>
      </c>
      <c r="G51" s="40"/>
      <c r="H51" s="24"/>
      <c r="I51" s="29"/>
      <c r="J51" s="42" t="str">
        <f t="shared" si="24"/>
        <v>ｽﾍﾟｰｽｳｫｰｸ</v>
      </c>
      <c r="K51" s="42"/>
      <c r="L51" s="160">
        <f t="shared" si="25"/>
        <v>23.6</v>
      </c>
      <c r="M51" s="161"/>
      <c r="N51" s="160">
        <f t="shared" si="26"/>
        <v>30.299999999999997</v>
      </c>
      <c r="O51" s="161"/>
      <c r="P51" s="160">
        <f t="shared" si="27"/>
        <v>53.9</v>
      </c>
      <c r="Q51" s="161"/>
      <c r="R51" s="26">
        <v>7.6</v>
      </c>
      <c r="S51" s="26">
        <v>7.4</v>
      </c>
      <c r="T51" s="26">
        <v>7.3</v>
      </c>
      <c r="U51" s="26">
        <v>7.9</v>
      </c>
      <c r="V51" s="26">
        <v>7.9</v>
      </c>
      <c r="W51" s="26">
        <v>8.6</v>
      </c>
      <c r="X51" s="15">
        <f t="shared" si="28"/>
        <v>31.5</v>
      </c>
      <c r="Y51" s="15">
        <f t="shared" si="29"/>
        <v>85.4</v>
      </c>
      <c r="Z51" s="16">
        <f t="shared" si="30"/>
        <v>1</v>
      </c>
      <c r="AA51" s="134"/>
      <c r="AC51" s="10">
        <f t="shared" si="31"/>
        <v>1</v>
      </c>
      <c r="AE51" s="17">
        <f t="shared" si="32"/>
        <v>7.9</v>
      </c>
      <c r="AF51" s="17">
        <f t="shared" si="33"/>
        <v>7.9</v>
      </c>
      <c r="AG51" s="17">
        <f t="shared" si="34"/>
        <v>7.6</v>
      </c>
      <c r="AH51" s="17">
        <f t="shared" si="35"/>
        <v>7.4</v>
      </c>
      <c r="AI51" s="17">
        <f t="shared" si="36"/>
        <v>7.3</v>
      </c>
      <c r="AJ51" s="18">
        <f t="shared" si="37"/>
        <v>22.9</v>
      </c>
      <c r="AS51" s="10">
        <f t="shared" si="38"/>
        <v>85400000</v>
      </c>
      <c r="AT51" s="10">
        <f t="shared" si="39"/>
        <v>31500</v>
      </c>
      <c r="AU51" s="20">
        <f t="shared" si="40"/>
        <v>0.0381</v>
      </c>
      <c r="AV51" s="20">
        <f t="shared" si="41"/>
        <v>85431491.4381</v>
      </c>
    </row>
    <row r="52" spans="1:48" ht="18" customHeight="1">
      <c r="A52" s="4">
        <v>7</v>
      </c>
      <c r="B52" s="28"/>
      <c r="C52" s="45">
        <f t="shared" si="22"/>
      </c>
      <c r="D52" s="38"/>
      <c r="E52" s="31"/>
      <c r="F52" s="42">
        <f t="shared" si="23"/>
      </c>
      <c r="G52" s="40"/>
      <c r="H52" s="24"/>
      <c r="I52" s="29"/>
      <c r="J52" s="42">
        <f t="shared" si="24"/>
      </c>
      <c r="K52" s="42"/>
      <c r="L52" s="160">
        <f t="shared" si="25"/>
      </c>
      <c r="M52" s="161"/>
      <c r="N52" s="160">
        <f t="shared" si="26"/>
      </c>
      <c r="O52" s="161"/>
      <c r="P52" s="160">
        <f t="shared" si="27"/>
      </c>
      <c r="Q52" s="161"/>
      <c r="R52" s="26"/>
      <c r="S52" s="26"/>
      <c r="T52" s="26"/>
      <c r="U52" s="26"/>
      <c r="V52" s="26"/>
      <c r="W52" s="26"/>
      <c r="X52" s="15">
        <f t="shared" si="28"/>
      </c>
      <c r="Y52" s="15">
        <f t="shared" si="29"/>
      </c>
      <c r="Z52" s="16">
        <f t="shared" si="30"/>
      </c>
      <c r="AC52" s="10" t="e">
        <f t="shared" si="31"/>
        <v>#VALUE!</v>
      </c>
      <c r="AE52" s="17">
        <f t="shared" si="32"/>
        <v>0</v>
      </c>
      <c r="AF52" s="17">
        <f t="shared" si="33"/>
        <v>0</v>
      </c>
      <c r="AG52" s="17">
        <f t="shared" si="34"/>
        <v>0</v>
      </c>
      <c r="AH52" s="17">
        <f t="shared" si="35"/>
        <v>0</v>
      </c>
      <c r="AI52" s="17">
        <f t="shared" si="36"/>
        <v>0</v>
      </c>
      <c r="AJ52" s="18">
        <f t="shared" si="37"/>
        <v>0</v>
      </c>
      <c r="AS52" s="10">
        <f t="shared" si="38"/>
        <v>0</v>
      </c>
      <c r="AT52" s="10">
        <f t="shared" si="39"/>
        <v>0</v>
      </c>
      <c r="AU52" s="20">
        <f t="shared" si="40"/>
        <v>0</v>
      </c>
      <c r="AV52" s="20">
        <f t="shared" si="41"/>
        <v>0</v>
      </c>
    </row>
    <row r="53" spans="1:48" ht="18" customHeight="1">
      <c r="A53" s="4">
        <v>8</v>
      </c>
      <c r="B53" s="28"/>
      <c r="C53" s="45">
        <f t="shared" si="22"/>
      </c>
      <c r="D53" s="38"/>
      <c r="E53" s="31"/>
      <c r="F53" s="42">
        <f t="shared" si="23"/>
      </c>
      <c r="G53" s="40"/>
      <c r="H53" s="24"/>
      <c r="I53" s="29"/>
      <c r="J53" s="42">
        <f t="shared" si="24"/>
      </c>
      <c r="K53" s="42"/>
      <c r="L53" s="160">
        <f t="shared" si="25"/>
      </c>
      <c r="M53" s="161"/>
      <c r="N53" s="160">
        <f t="shared" si="26"/>
      </c>
      <c r="O53" s="161"/>
      <c r="P53" s="160">
        <f t="shared" si="27"/>
      </c>
      <c r="Q53" s="161"/>
      <c r="R53" s="26"/>
      <c r="S53" s="26"/>
      <c r="T53" s="26"/>
      <c r="U53" s="26"/>
      <c r="V53" s="26"/>
      <c r="W53" s="26"/>
      <c r="X53" s="15">
        <f t="shared" si="28"/>
      </c>
      <c r="Y53" s="15">
        <f t="shared" si="29"/>
      </c>
      <c r="Z53" s="16">
        <f t="shared" si="30"/>
      </c>
      <c r="AC53" s="10" t="e">
        <f t="shared" si="31"/>
        <v>#VALUE!</v>
      </c>
      <c r="AE53" s="17">
        <f t="shared" si="32"/>
        <v>0</v>
      </c>
      <c r="AF53" s="17">
        <f t="shared" si="33"/>
        <v>0</v>
      </c>
      <c r="AG53" s="17">
        <f t="shared" si="34"/>
        <v>0</v>
      </c>
      <c r="AH53" s="17">
        <f t="shared" si="35"/>
        <v>0</v>
      </c>
      <c r="AI53" s="17">
        <f t="shared" si="36"/>
        <v>0</v>
      </c>
      <c r="AJ53" s="18">
        <f t="shared" si="37"/>
        <v>0</v>
      </c>
      <c r="AS53" s="10">
        <f t="shared" si="38"/>
        <v>0</v>
      </c>
      <c r="AT53" s="10">
        <f t="shared" si="39"/>
        <v>0</v>
      </c>
      <c r="AU53" s="20">
        <f t="shared" si="40"/>
        <v>0</v>
      </c>
      <c r="AV53" s="20">
        <f t="shared" si="41"/>
        <v>0</v>
      </c>
    </row>
    <row r="54" spans="1:48" ht="18" customHeight="1">
      <c r="A54" s="4">
        <v>9</v>
      </c>
      <c r="B54" s="28"/>
      <c r="C54" s="45">
        <f t="shared" si="22"/>
      </c>
      <c r="D54" s="38"/>
      <c r="E54" s="31"/>
      <c r="F54" s="42">
        <f t="shared" si="23"/>
      </c>
      <c r="G54" s="40"/>
      <c r="H54" s="24"/>
      <c r="I54" s="29"/>
      <c r="J54" s="42">
        <f t="shared" si="24"/>
      </c>
      <c r="K54" s="42"/>
      <c r="L54" s="160">
        <f t="shared" si="25"/>
      </c>
      <c r="M54" s="161"/>
      <c r="N54" s="160">
        <f t="shared" si="26"/>
      </c>
      <c r="O54" s="161"/>
      <c r="P54" s="160">
        <f t="shared" si="27"/>
      </c>
      <c r="Q54" s="161"/>
      <c r="R54" s="26"/>
      <c r="S54" s="26"/>
      <c r="T54" s="26"/>
      <c r="U54" s="26"/>
      <c r="V54" s="26"/>
      <c r="W54" s="26"/>
      <c r="X54" s="15">
        <f t="shared" si="28"/>
      </c>
      <c r="Y54" s="15">
        <f t="shared" si="29"/>
      </c>
      <c r="Z54" s="16">
        <f t="shared" si="30"/>
      </c>
      <c r="AC54" s="10" t="e">
        <f t="shared" si="31"/>
        <v>#VALUE!</v>
      </c>
      <c r="AE54" s="17">
        <f t="shared" si="32"/>
        <v>0</v>
      </c>
      <c r="AF54" s="17">
        <f t="shared" si="33"/>
        <v>0</v>
      </c>
      <c r="AG54" s="17">
        <f t="shared" si="34"/>
        <v>0</v>
      </c>
      <c r="AH54" s="17">
        <f t="shared" si="35"/>
        <v>0</v>
      </c>
      <c r="AI54" s="17">
        <f t="shared" si="36"/>
        <v>0</v>
      </c>
      <c r="AJ54" s="18">
        <f t="shared" si="37"/>
        <v>0</v>
      </c>
      <c r="AS54" s="10">
        <f t="shared" si="38"/>
        <v>0</v>
      </c>
      <c r="AT54" s="10">
        <f t="shared" si="39"/>
        <v>0</v>
      </c>
      <c r="AU54" s="20">
        <f t="shared" si="40"/>
        <v>0</v>
      </c>
      <c r="AV54" s="20">
        <f t="shared" si="41"/>
        <v>0</v>
      </c>
    </row>
    <row r="55" spans="1:48" ht="18" customHeight="1">
      <c r="A55" s="4">
        <v>10</v>
      </c>
      <c r="B55" s="28"/>
      <c r="C55" s="45">
        <f t="shared" si="22"/>
      </c>
      <c r="D55" s="38"/>
      <c r="E55" s="31"/>
      <c r="F55" s="42">
        <f t="shared" si="23"/>
      </c>
      <c r="G55" s="40"/>
      <c r="H55" s="24"/>
      <c r="I55" s="29"/>
      <c r="J55" s="42">
        <f t="shared" si="24"/>
      </c>
      <c r="K55" s="42"/>
      <c r="L55" s="160">
        <f t="shared" si="25"/>
      </c>
      <c r="M55" s="161"/>
      <c r="N55" s="160">
        <f t="shared" si="26"/>
      </c>
      <c r="O55" s="161"/>
      <c r="P55" s="160">
        <f t="shared" si="27"/>
      </c>
      <c r="Q55" s="161"/>
      <c r="R55" s="26"/>
      <c r="S55" s="26"/>
      <c r="T55" s="26"/>
      <c r="U55" s="26"/>
      <c r="V55" s="26"/>
      <c r="W55" s="26"/>
      <c r="X55" s="15">
        <f t="shared" si="28"/>
      </c>
      <c r="Y55" s="15">
        <f t="shared" si="29"/>
      </c>
      <c r="Z55" s="16">
        <f t="shared" si="30"/>
      </c>
      <c r="AC55" s="10" t="e">
        <f t="shared" si="31"/>
        <v>#VALUE!</v>
      </c>
      <c r="AE55" s="17">
        <f t="shared" si="32"/>
        <v>0</v>
      </c>
      <c r="AF55" s="17">
        <f t="shared" si="33"/>
        <v>0</v>
      </c>
      <c r="AG55" s="17">
        <f t="shared" si="34"/>
        <v>0</v>
      </c>
      <c r="AH55" s="17">
        <f t="shared" si="35"/>
        <v>0</v>
      </c>
      <c r="AI55" s="17">
        <f t="shared" si="36"/>
        <v>0</v>
      </c>
      <c r="AJ55" s="18">
        <f t="shared" si="37"/>
        <v>0</v>
      </c>
      <c r="AS55" s="10">
        <f t="shared" si="38"/>
        <v>0</v>
      </c>
      <c r="AT55" s="10">
        <f t="shared" si="39"/>
        <v>0</v>
      </c>
      <c r="AU55" s="20">
        <f t="shared" si="40"/>
        <v>0</v>
      </c>
      <c r="AV55" s="20">
        <f t="shared" si="41"/>
        <v>0</v>
      </c>
    </row>
  </sheetData>
  <sheetProtection sheet="1" formatCells="0" formatColumns="0" formatRows="0" selectLockedCells="1"/>
  <mergeCells count="61">
    <mergeCell ref="L55:M55"/>
    <mergeCell ref="N55:O55"/>
    <mergeCell ref="P55:Q55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L47:M47"/>
    <mergeCell ref="N47:O47"/>
    <mergeCell ref="P47:Q47"/>
    <mergeCell ref="L48:M48"/>
    <mergeCell ref="N48:O48"/>
    <mergeCell ref="P48:Q48"/>
    <mergeCell ref="Z44:Z45"/>
    <mergeCell ref="L44:Q44"/>
    <mergeCell ref="L45:M45"/>
    <mergeCell ref="N45:O45"/>
    <mergeCell ref="P45:Q45"/>
    <mergeCell ref="L46:M46"/>
    <mergeCell ref="N46:O46"/>
    <mergeCell ref="P46:Q46"/>
    <mergeCell ref="B5:B6"/>
    <mergeCell ref="H5:H6"/>
    <mergeCell ref="G5:G6"/>
    <mergeCell ref="C5:C6"/>
    <mergeCell ref="R44:X44"/>
    <mergeCell ref="Y44:Y45"/>
    <mergeCell ref="A44:A45"/>
    <mergeCell ref="C44:C45"/>
    <mergeCell ref="F44:F45"/>
    <mergeCell ref="J44:J45"/>
    <mergeCell ref="H44:H45"/>
    <mergeCell ref="A5:A6"/>
    <mergeCell ref="F5:F6"/>
    <mergeCell ref="E5:E6"/>
    <mergeCell ref="I5:I6"/>
    <mergeCell ref="D5:D6"/>
    <mergeCell ref="A43:Z43"/>
    <mergeCell ref="A4:Z4"/>
    <mergeCell ref="AL5:AP5"/>
    <mergeCell ref="Y5:Y6"/>
    <mergeCell ref="Z5:Z6"/>
    <mergeCell ref="J5:J6"/>
    <mergeCell ref="AE5:AI5"/>
    <mergeCell ref="R5:X5"/>
    <mergeCell ref="K5:K6"/>
    <mergeCell ref="L5:Q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BB141"/>
  <sheetViews>
    <sheetView zoomScalePageLayoutView="0" workbookViewId="0" topLeftCell="A27">
      <selection activeCell="R63" sqref="R63"/>
    </sheetView>
  </sheetViews>
  <sheetFormatPr defaultColWidth="9.00390625" defaultRowHeight="18" customHeight="1"/>
  <cols>
    <col min="1" max="1" width="6.875" style="49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12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0.3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76" t="s">
        <v>49</v>
      </c>
      <c r="B1" s="58"/>
      <c r="C1" s="55"/>
      <c r="D1" s="56"/>
      <c r="E1" s="56"/>
      <c r="F1" s="55"/>
      <c r="G1" s="56"/>
      <c r="H1" s="92"/>
      <c r="I1" s="56"/>
      <c r="J1" s="55"/>
      <c r="K1" s="56"/>
      <c r="AA1" s="70"/>
    </row>
    <row r="2" spans="1:2" ht="18" customHeight="1">
      <c r="A2" s="77"/>
      <c r="B2" s="5"/>
    </row>
    <row r="3" spans="1:29" s="57" customFormat="1" ht="18" customHeight="1">
      <c r="A3" s="76" t="s">
        <v>52</v>
      </c>
      <c r="B3" s="58"/>
      <c r="C3" s="55"/>
      <c r="D3" s="56"/>
      <c r="E3" s="56"/>
      <c r="F3" s="55" t="s">
        <v>51</v>
      </c>
      <c r="G3" s="56"/>
      <c r="H3" s="92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62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62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52">
        <v>1</v>
      </c>
      <c r="B7" s="28"/>
      <c r="C7" s="88" t="str">
        <f>'高女'!C7</f>
        <v>竹嵜姫花</v>
      </c>
      <c r="D7" s="48"/>
      <c r="E7" s="28"/>
      <c r="F7" s="90" t="str">
        <f>'高女'!F7</f>
        <v>たけざき　ひめか</v>
      </c>
      <c r="G7" s="48"/>
      <c r="H7" s="88">
        <f>'高女'!H7</f>
        <v>6</v>
      </c>
      <c r="I7" s="32"/>
      <c r="J7" s="89" t="str">
        <f>'高女'!J7</f>
        <v>熊本ＴＣ</v>
      </c>
      <c r="K7" s="39"/>
      <c r="L7" s="13">
        <f>'高女'!L7</f>
        <v>8.3</v>
      </c>
      <c r="M7" s="13">
        <f>'高女'!M7</f>
        <v>8.3</v>
      </c>
      <c r="N7" s="13">
        <f>'高女'!N7</f>
        <v>8.1</v>
      </c>
      <c r="O7" s="13">
        <f>'高女'!O7</f>
        <v>7.4</v>
      </c>
      <c r="P7" s="13">
        <f>'高女'!P7</f>
        <v>8.1</v>
      </c>
      <c r="Q7" s="15">
        <f aca="true" t="shared" si="0" ref="Q7:Q38">IF(C7="","",AJ7)</f>
        <v>24.5</v>
      </c>
      <c r="R7" s="14">
        <f>'高女'!R7</f>
        <v>7.3</v>
      </c>
      <c r="S7" s="14">
        <f>'高女'!S7</f>
        <v>7.5</v>
      </c>
      <c r="T7" s="14">
        <f>'高女'!T7</f>
        <v>7.4</v>
      </c>
      <c r="U7" s="14">
        <f>'高女'!U7</f>
        <v>8.4</v>
      </c>
      <c r="V7" s="14">
        <f>'高女'!V7</f>
        <v>7.3</v>
      </c>
      <c r="W7" s="14">
        <f>'高女'!W7</f>
        <v>5</v>
      </c>
      <c r="X7" s="15">
        <f aca="true" t="shared" si="1" ref="X7:X38">IF(C7="","",W7+AQ7)</f>
        <v>27.2</v>
      </c>
      <c r="Y7" s="15">
        <f aca="true" t="shared" si="2" ref="Y7:Y38">IF(C7="","",ROUND(AJ7+W7+AQ7,1))</f>
        <v>51.7</v>
      </c>
      <c r="Z7" s="16">
        <f aca="true" t="shared" si="3" ref="Z7:Z51">IF(C7="","",RANK(AV7,AV$7:AV$55,0))</f>
        <v>1</v>
      </c>
      <c r="AA7" s="2" t="str">
        <f aca="true" t="shared" si="4" ref="AA7:AA38">IF(Z7&lt;=10,"決勝進出","")</f>
        <v>決勝進出</v>
      </c>
      <c r="AB7" s="18">
        <f>X7-W7</f>
        <v>22.2</v>
      </c>
      <c r="AC7" s="10">
        <f aca="true" t="shared" si="5" ref="AC7:AC51">RANK(Y7,Y$7:Y$51,0)</f>
        <v>1</v>
      </c>
      <c r="AD7" s="10"/>
      <c r="AE7" s="17">
        <f aca="true" t="shared" si="6" ref="AE7:AE38">IF(L7="",0,LARGE($L7:$P7,1))</f>
        <v>8.3</v>
      </c>
      <c r="AF7" s="17">
        <f aca="true" t="shared" si="7" ref="AF7:AF38">IF(M7="",0,LARGE($L7:$P7,2))</f>
        <v>8.3</v>
      </c>
      <c r="AG7" s="17">
        <f aca="true" t="shared" si="8" ref="AG7:AG38">IF(N7="",0,LARGE($L7:$P7,3))</f>
        <v>8.1</v>
      </c>
      <c r="AH7" s="17">
        <f aca="true" t="shared" si="9" ref="AH7:AH38">IF(O7="",0,LARGE($L7:$P7,4))</f>
        <v>8.1</v>
      </c>
      <c r="AI7" s="17">
        <f aca="true" t="shared" si="10" ref="AI7:AI38">IF(P7="",0,LARGE($L7:$P7,5))</f>
        <v>7.4</v>
      </c>
      <c r="AJ7" s="18">
        <f aca="true" t="shared" si="11" ref="AJ7:AJ38">SUM(AF7:AH7)</f>
        <v>24.5</v>
      </c>
      <c r="AK7" s="18"/>
      <c r="AL7" s="17">
        <f aca="true" t="shared" si="12" ref="AL7:AL38">IF(R7="",0,LARGE($R7:$V7,1))</f>
        <v>8.4</v>
      </c>
      <c r="AM7" s="17">
        <f aca="true" t="shared" si="13" ref="AM7:AM38">IF(S7="",0,LARGE($R7:$V7,2))</f>
        <v>7.5</v>
      </c>
      <c r="AN7" s="17">
        <f aca="true" t="shared" si="14" ref="AN7:AN38">IF(T7="",0,LARGE($R7:$V7,3))</f>
        <v>7.4</v>
      </c>
      <c r="AO7" s="17">
        <f aca="true" t="shared" si="15" ref="AO7:AO38">IF(U7="",0,LARGE($R7:$V7,4))</f>
        <v>7.3</v>
      </c>
      <c r="AP7" s="17">
        <f aca="true" t="shared" si="16" ref="AP7:AP38">IF(V7="",0,LARGE($R7:$V7,5))</f>
        <v>7.3</v>
      </c>
      <c r="AQ7" s="18">
        <f aca="true" t="shared" si="17" ref="AQ7:AQ38">SUM(AM7:AO7)</f>
        <v>22.2</v>
      </c>
      <c r="AR7" s="19"/>
      <c r="AS7" s="10">
        <f aca="true" t="shared" si="18" ref="AS7:AS38">IF(Y7="",0,Y7*1000000)</f>
        <v>51700000</v>
      </c>
      <c r="AT7" s="10">
        <f aca="true" t="shared" si="19" ref="AT7:AT38">IF(X7="",0,X7*1000)</f>
        <v>27200</v>
      </c>
      <c r="AU7" s="20">
        <f aca="true" t="shared" si="20" ref="AU7:AU38">SUM(R7:V7)/1000</f>
        <v>0.037899999999999996</v>
      </c>
      <c r="AV7" s="20">
        <f aca="true" t="shared" si="21" ref="AV7:AV38">ROUND(AS7+AT7-W7+AU7,4)</f>
        <v>51727195.0379</v>
      </c>
      <c r="AW7" s="18"/>
      <c r="AX7" s="10"/>
    </row>
    <row r="8" spans="1:50" ht="18" customHeight="1">
      <c r="A8" s="52">
        <v>2</v>
      </c>
      <c r="B8" s="28"/>
      <c r="C8" s="88" t="str">
        <f>'中女'!C7</f>
        <v>又吉幹奈</v>
      </c>
      <c r="D8" s="48"/>
      <c r="E8" s="28"/>
      <c r="F8" s="90" t="str">
        <f>'中女'!F7</f>
        <v>またよし　かんな</v>
      </c>
      <c r="G8" s="48"/>
      <c r="H8" s="88">
        <f>'中女'!H7</f>
        <v>3</v>
      </c>
      <c r="I8" s="32"/>
      <c r="J8" s="89" t="str">
        <f>'中女'!J7</f>
        <v>ｹﾝｹﾝ体操ｸﾗﾌﾞ</v>
      </c>
      <c r="K8" s="39"/>
      <c r="L8" s="13">
        <f>'中女'!L7</f>
        <v>7.7</v>
      </c>
      <c r="M8" s="13">
        <f>'中女'!M7</f>
        <v>7.8</v>
      </c>
      <c r="N8" s="13">
        <f>'中女'!N7</f>
        <v>7.9</v>
      </c>
      <c r="O8" s="13">
        <f>'中女'!O7</f>
        <v>7.5</v>
      </c>
      <c r="P8" s="13">
        <f>'中女'!P7</f>
        <v>7.8</v>
      </c>
      <c r="Q8" s="15">
        <f t="shared" si="0"/>
        <v>23.3</v>
      </c>
      <c r="R8" s="14">
        <f>'中女'!R7</f>
        <v>6.9</v>
      </c>
      <c r="S8" s="14">
        <f>'中女'!S7</f>
        <v>7.2</v>
      </c>
      <c r="T8" s="14">
        <f>'中女'!T7</f>
        <v>7.3</v>
      </c>
      <c r="U8" s="14">
        <f>'中女'!U7</f>
        <v>7.5</v>
      </c>
      <c r="V8" s="14">
        <f>'中女'!V7</f>
        <v>7.3</v>
      </c>
      <c r="W8" s="14">
        <f>'中女'!W7</f>
        <v>5.9</v>
      </c>
      <c r="X8" s="15">
        <f t="shared" si="1"/>
        <v>27.700000000000003</v>
      </c>
      <c r="Y8" s="15">
        <f t="shared" si="2"/>
        <v>51</v>
      </c>
      <c r="Z8" s="16">
        <f t="shared" si="3"/>
        <v>2</v>
      </c>
      <c r="AA8" s="2" t="str">
        <f t="shared" si="4"/>
        <v>決勝進出</v>
      </c>
      <c r="AB8" s="18">
        <f aca="true" t="shared" si="22" ref="AB8:AB71">X8-W8</f>
        <v>21.800000000000004</v>
      </c>
      <c r="AC8" s="10">
        <f t="shared" si="5"/>
        <v>2</v>
      </c>
      <c r="AE8" s="17">
        <f t="shared" si="6"/>
        <v>7.9</v>
      </c>
      <c r="AF8" s="17">
        <f t="shared" si="7"/>
        <v>7.8</v>
      </c>
      <c r="AG8" s="17">
        <f t="shared" si="8"/>
        <v>7.8</v>
      </c>
      <c r="AH8" s="17">
        <f t="shared" si="9"/>
        <v>7.7</v>
      </c>
      <c r="AI8" s="17">
        <f t="shared" si="10"/>
        <v>7.5</v>
      </c>
      <c r="AJ8" s="18">
        <f t="shared" si="11"/>
        <v>23.3</v>
      </c>
      <c r="AK8" s="18"/>
      <c r="AL8" s="17">
        <f t="shared" si="12"/>
        <v>7.5</v>
      </c>
      <c r="AM8" s="17">
        <f t="shared" si="13"/>
        <v>7.3</v>
      </c>
      <c r="AN8" s="17">
        <f t="shared" si="14"/>
        <v>7.3</v>
      </c>
      <c r="AO8" s="17">
        <f t="shared" si="15"/>
        <v>7.2</v>
      </c>
      <c r="AP8" s="17">
        <f t="shared" si="16"/>
        <v>6.9</v>
      </c>
      <c r="AQ8" s="18">
        <f t="shared" si="17"/>
        <v>21.8</v>
      </c>
      <c r="AR8" s="19"/>
      <c r="AS8" s="10">
        <f t="shared" si="18"/>
        <v>51000000</v>
      </c>
      <c r="AT8" s="10">
        <f t="shared" si="19"/>
        <v>27700.000000000004</v>
      </c>
      <c r="AU8" s="20">
        <f t="shared" si="20"/>
        <v>0.0362</v>
      </c>
      <c r="AV8" s="20">
        <f t="shared" si="21"/>
        <v>51027694.1362</v>
      </c>
      <c r="AW8" s="18"/>
      <c r="AX8" s="10"/>
    </row>
    <row r="9" spans="1:50" ht="18" customHeight="1">
      <c r="A9" s="52">
        <v>3</v>
      </c>
      <c r="B9" s="28"/>
      <c r="C9" s="88" t="str">
        <f>'高女'!C8</f>
        <v>堀川真良</v>
      </c>
      <c r="D9" s="48"/>
      <c r="E9" s="28"/>
      <c r="F9" s="90" t="str">
        <f>'高女'!F8</f>
        <v>ほりかわ　まさら</v>
      </c>
      <c r="G9" s="48"/>
      <c r="H9" s="88">
        <f>'高女'!H8</f>
        <v>4</v>
      </c>
      <c r="I9" s="32"/>
      <c r="J9" s="89" t="str">
        <f>'高女'!J8</f>
        <v>八代ＴＣ</v>
      </c>
      <c r="K9" s="39"/>
      <c r="L9" s="13">
        <f>'高女'!L8</f>
        <v>7.7</v>
      </c>
      <c r="M9" s="13">
        <f>'高女'!M8</f>
        <v>7.6</v>
      </c>
      <c r="N9" s="13">
        <f>'高女'!N8</f>
        <v>8.1</v>
      </c>
      <c r="O9" s="13">
        <f>'高女'!O8</f>
        <v>7.4</v>
      </c>
      <c r="P9" s="13">
        <f>'高女'!P8</f>
        <v>7.9</v>
      </c>
      <c r="Q9" s="15">
        <f t="shared" si="0"/>
        <v>23.200000000000003</v>
      </c>
      <c r="R9" s="14">
        <f>'高女'!R8</f>
        <v>6.8</v>
      </c>
      <c r="S9" s="14">
        <f>'高女'!S8</f>
        <v>7.3</v>
      </c>
      <c r="T9" s="14">
        <f>'高女'!T8</f>
        <v>6.8</v>
      </c>
      <c r="U9" s="14">
        <f>'高女'!U8</f>
        <v>6.9</v>
      </c>
      <c r="V9" s="14">
        <f>'高女'!V8</f>
        <v>7.3</v>
      </c>
      <c r="W9" s="14">
        <f>'高女'!W8</f>
        <v>4.3</v>
      </c>
      <c r="X9" s="15">
        <f t="shared" si="1"/>
        <v>25.3</v>
      </c>
      <c r="Y9" s="15">
        <f t="shared" si="2"/>
        <v>48.5</v>
      </c>
      <c r="Z9" s="16">
        <f t="shared" si="3"/>
        <v>3</v>
      </c>
      <c r="AA9" s="2" t="str">
        <f t="shared" si="4"/>
        <v>決勝進出</v>
      </c>
      <c r="AB9" s="18">
        <f t="shared" si="22"/>
        <v>21</v>
      </c>
      <c r="AC9" s="10">
        <f t="shared" si="5"/>
        <v>3</v>
      </c>
      <c r="AD9" s="10"/>
      <c r="AE9" s="17">
        <f t="shared" si="6"/>
        <v>8.1</v>
      </c>
      <c r="AF9" s="17">
        <f t="shared" si="7"/>
        <v>7.9</v>
      </c>
      <c r="AG9" s="17">
        <f t="shared" si="8"/>
        <v>7.7</v>
      </c>
      <c r="AH9" s="17">
        <f t="shared" si="9"/>
        <v>7.6</v>
      </c>
      <c r="AI9" s="17">
        <f t="shared" si="10"/>
        <v>7.4</v>
      </c>
      <c r="AJ9" s="18">
        <f t="shared" si="11"/>
        <v>23.200000000000003</v>
      </c>
      <c r="AK9" s="18"/>
      <c r="AL9" s="17">
        <f t="shared" si="12"/>
        <v>7.3</v>
      </c>
      <c r="AM9" s="17">
        <f t="shared" si="13"/>
        <v>7.3</v>
      </c>
      <c r="AN9" s="17">
        <f t="shared" si="14"/>
        <v>6.9</v>
      </c>
      <c r="AO9" s="17">
        <f t="shared" si="15"/>
        <v>6.8</v>
      </c>
      <c r="AP9" s="17">
        <f t="shared" si="16"/>
        <v>6.8</v>
      </c>
      <c r="AQ9" s="18">
        <f t="shared" si="17"/>
        <v>21</v>
      </c>
      <c r="AR9" s="19"/>
      <c r="AS9" s="10">
        <f t="shared" si="18"/>
        <v>48500000</v>
      </c>
      <c r="AT9" s="10">
        <f t="shared" si="19"/>
        <v>25300</v>
      </c>
      <c r="AU9" s="20">
        <f t="shared" si="20"/>
        <v>0.03509999999999999</v>
      </c>
      <c r="AV9" s="20">
        <f t="shared" si="21"/>
        <v>48525295.7351</v>
      </c>
      <c r="AW9" s="18"/>
      <c r="AX9" s="10"/>
    </row>
    <row r="10" spans="1:50" ht="18" customHeight="1">
      <c r="A10" s="52">
        <v>4</v>
      </c>
      <c r="B10" s="28"/>
      <c r="C10" s="88" t="str">
        <f>'中女'!C8</f>
        <v>岡部優海</v>
      </c>
      <c r="D10" s="48"/>
      <c r="E10" s="28"/>
      <c r="F10" s="90" t="str">
        <f>'中女'!F8</f>
        <v>おかべ　ゆうみ</v>
      </c>
      <c r="G10" s="48"/>
      <c r="H10" s="88">
        <f>'中女'!H8</f>
        <v>1</v>
      </c>
      <c r="I10" s="32"/>
      <c r="J10" s="89" t="str">
        <f>'中女'!J8</f>
        <v>ｽﾍﾟｰｽｳｫｰｸ</v>
      </c>
      <c r="K10" s="39"/>
      <c r="L10" s="13">
        <f>'中女'!L8</f>
        <v>7.8</v>
      </c>
      <c r="M10" s="13">
        <f>'中女'!M8</f>
        <v>7.8</v>
      </c>
      <c r="N10" s="13">
        <f>'中女'!N8</f>
        <v>7.7</v>
      </c>
      <c r="O10" s="13">
        <f>'中女'!O8</f>
        <v>7.1</v>
      </c>
      <c r="P10" s="13">
        <f>'中女'!P8</f>
        <v>7.4</v>
      </c>
      <c r="Q10" s="15">
        <f t="shared" si="0"/>
        <v>22.9</v>
      </c>
      <c r="R10" s="14">
        <f>'中女'!R8</f>
        <v>7.1</v>
      </c>
      <c r="S10" s="14">
        <f>'中女'!S8</f>
        <v>7.3</v>
      </c>
      <c r="T10" s="14">
        <f>'中女'!T8</f>
        <v>7.6</v>
      </c>
      <c r="U10" s="14">
        <f>'中女'!U8</f>
        <v>7</v>
      </c>
      <c r="V10" s="14">
        <f>'中女'!V8</f>
        <v>7.1</v>
      </c>
      <c r="W10" s="14">
        <f>'中女'!W8</f>
        <v>3.8</v>
      </c>
      <c r="X10" s="15">
        <f t="shared" si="1"/>
        <v>25.3</v>
      </c>
      <c r="Y10" s="15">
        <f t="shared" si="2"/>
        <v>48.2</v>
      </c>
      <c r="Z10" s="16">
        <f t="shared" si="3"/>
        <v>4</v>
      </c>
      <c r="AA10" s="2" t="str">
        <f t="shared" si="4"/>
        <v>決勝進出</v>
      </c>
      <c r="AB10" s="18">
        <f t="shared" si="22"/>
        <v>21.5</v>
      </c>
      <c r="AC10" s="10">
        <f t="shared" si="5"/>
        <v>4</v>
      </c>
      <c r="AE10" s="17">
        <f t="shared" si="6"/>
        <v>7.8</v>
      </c>
      <c r="AF10" s="17">
        <f t="shared" si="7"/>
        <v>7.8</v>
      </c>
      <c r="AG10" s="17">
        <f t="shared" si="8"/>
        <v>7.7</v>
      </c>
      <c r="AH10" s="17">
        <f t="shared" si="9"/>
        <v>7.4</v>
      </c>
      <c r="AI10" s="17">
        <f t="shared" si="10"/>
        <v>7.1</v>
      </c>
      <c r="AJ10" s="18">
        <f t="shared" si="11"/>
        <v>22.9</v>
      </c>
      <c r="AK10" s="18"/>
      <c r="AL10" s="17">
        <f t="shared" si="12"/>
        <v>7.6</v>
      </c>
      <c r="AM10" s="17">
        <f t="shared" si="13"/>
        <v>7.3</v>
      </c>
      <c r="AN10" s="17">
        <f t="shared" si="14"/>
        <v>7.1</v>
      </c>
      <c r="AO10" s="17">
        <f t="shared" si="15"/>
        <v>7.1</v>
      </c>
      <c r="AP10" s="17">
        <f t="shared" si="16"/>
        <v>7</v>
      </c>
      <c r="AQ10" s="18">
        <f t="shared" si="17"/>
        <v>21.5</v>
      </c>
      <c r="AR10" s="19"/>
      <c r="AS10" s="10">
        <f t="shared" si="18"/>
        <v>48200000</v>
      </c>
      <c r="AT10" s="10">
        <f t="shared" si="19"/>
        <v>25300</v>
      </c>
      <c r="AU10" s="20">
        <f t="shared" si="20"/>
        <v>0.0361</v>
      </c>
      <c r="AV10" s="20">
        <f t="shared" si="21"/>
        <v>48225296.2361</v>
      </c>
      <c r="AW10" s="18"/>
      <c r="AX10" s="10"/>
    </row>
    <row r="11" spans="1:50" ht="18" customHeight="1">
      <c r="A11" s="52">
        <v>5</v>
      </c>
      <c r="B11" s="28"/>
      <c r="C11" s="88" t="str">
        <f>'中女'!C9</f>
        <v>生駒紗彩</v>
      </c>
      <c r="D11" s="48"/>
      <c r="E11" s="28"/>
      <c r="F11" s="90" t="str">
        <f>'中女'!F9</f>
        <v>いこま　さあや</v>
      </c>
      <c r="G11" s="48"/>
      <c r="H11" s="88">
        <f>'中女'!H9</f>
        <v>2</v>
      </c>
      <c r="I11" s="32"/>
      <c r="J11" s="89" t="str">
        <f>'中女'!J9</f>
        <v>熊本ＴＣ</v>
      </c>
      <c r="K11" s="39"/>
      <c r="L11" s="13">
        <f>'中女'!L9</f>
        <v>7.6</v>
      </c>
      <c r="M11" s="13">
        <f>'中女'!M9</f>
        <v>7.6</v>
      </c>
      <c r="N11" s="13">
        <f>'中女'!N9</f>
        <v>7.7</v>
      </c>
      <c r="O11" s="13">
        <f>'中女'!O9</f>
        <v>7</v>
      </c>
      <c r="P11" s="13">
        <f>'中女'!P9</f>
        <v>7.1</v>
      </c>
      <c r="Q11" s="15">
        <f t="shared" si="0"/>
        <v>22.299999999999997</v>
      </c>
      <c r="R11" s="14">
        <f>'中女'!R9</f>
        <v>7.2</v>
      </c>
      <c r="S11" s="14">
        <f>'中女'!S9</f>
        <v>7.7</v>
      </c>
      <c r="T11" s="14">
        <f>'中女'!T9</f>
        <v>8</v>
      </c>
      <c r="U11" s="14">
        <f>'中女'!U9</f>
        <v>7.1</v>
      </c>
      <c r="V11" s="14">
        <f>'中女'!V9</f>
        <v>6.8</v>
      </c>
      <c r="W11" s="14">
        <f>'中女'!W9</f>
        <v>3.2</v>
      </c>
      <c r="X11" s="15">
        <f t="shared" si="1"/>
        <v>25.2</v>
      </c>
      <c r="Y11" s="15">
        <f t="shared" si="2"/>
        <v>47.5</v>
      </c>
      <c r="Z11" s="16">
        <f t="shared" si="3"/>
        <v>5</v>
      </c>
      <c r="AA11" s="2" t="str">
        <f t="shared" si="4"/>
        <v>決勝進出</v>
      </c>
      <c r="AB11" s="18">
        <f t="shared" si="22"/>
        <v>22</v>
      </c>
      <c r="AC11" s="10">
        <f t="shared" si="5"/>
        <v>5</v>
      </c>
      <c r="AE11" s="17">
        <f t="shared" si="6"/>
        <v>7.7</v>
      </c>
      <c r="AF11" s="17">
        <f t="shared" si="7"/>
        <v>7.6</v>
      </c>
      <c r="AG11" s="17">
        <f t="shared" si="8"/>
        <v>7.6</v>
      </c>
      <c r="AH11" s="17">
        <f t="shared" si="9"/>
        <v>7.1</v>
      </c>
      <c r="AI11" s="17">
        <f t="shared" si="10"/>
        <v>7</v>
      </c>
      <c r="AJ11" s="18">
        <f t="shared" si="11"/>
        <v>22.299999999999997</v>
      </c>
      <c r="AK11" s="18"/>
      <c r="AL11" s="17">
        <f t="shared" si="12"/>
        <v>8</v>
      </c>
      <c r="AM11" s="17">
        <f t="shared" si="13"/>
        <v>7.7</v>
      </c>
      <c r="AN11" s="17">
        <f t="shared" si="14"/>
        <v>7.2</v>
      </c>
      <c r="AO11" s="17">
        <f t="shared" si="15"/>
        <v>7.1</v>
      </c>
      <c r="AP11" s="17">
        <f t="shared" si="16"/>
        <v>6.8</v>
      </c>
      <c r="AQ11" s="18">
        <f t="shared" si="17"/>
        <v>22</v>
      </c>
      <c r="AR11" s="19"/>
      <c r="AS11" s="10">
        <f t="shared" si="18"/>
        <v>47500000</v>
      </c>
      <c r="AT11" s="10">
        <f t="shared" si="19"/>
        <v>25200</v>
      </c>
      <c r="AU11" s="20">
        <f t="shared" si="20"/>
        <v>0.0368</v>
      </c>
      <c r="AV11" s="20">
        <f t="shared" si="21"/>
        <v>47525196.8368</v>
      </c>
      <c r="AW11" s="18"/>
      <c r="AX11" s="10"/>
    </row>
    <row r="12" spans="1:50" ht="18" customHeight="1">
      <c r="A12" s="52">
        <v>6</v>
      </c>
      <c r="B12" s="28"/>
      <c r="C12" s="88" t="str">
        <f>'中女'!C10</f>
        <v>中山琴葉</v>
      </c>
      <c r="D12" s="48"/>
      <c r="E12" s="28"/>
      <c r="F12" s="90" t="str">
        <f>'中女'!F10</f>
        <v>なかやま　ことは</v>
      </c>
      <c r="G12" s="48"/>
      <c r="H12" s="88">
        <f>'中女'!H10</f>
        <v>3</v>
      </c>
      <c r="I12" s="32"/>
      <c r="J12" s="89" t="str">
        <f>'中女'!J10</f>
        <v>熊本ＴＣ</v>
      </c>
      <c r="K12" s="39"/>
      <c r="L12" s="13">
        <f>'中女'!L10</f>
        <v>7.4</v>
      </c>
      <c r="M12" s="13">
        <f>'中女'!M10</f>
        <v>7.5</v>
      </c>
      <c r="N12" s="13">
        <f>'中女'!N10</f>
        <v>7.8</v>
      </c>
      <c r="O12" s="13">
        <f>'中女'!O10</f>
        <v>7</v>
      </c>
      <c r="P12" s="13">
        <f>'中女'!P10</f>
        <v>6.9</v>
      </c>
      <c r="Q12" s="15">
        <f t="shared" si="0"/>
        <v>21.9</v>
      </c>
      <c r="R12" s="14">
        <f>'中女'!R10</f>
        <v>7.6</v>
      </c>
      <c r="S12" s="14">
        <f>'中女'!S10</f>
        <v>7.7</v>
      </c>
      <c r="T12" s="14">
        <f>'中女'!T10</f>
        <v>7.7</v>
      </c>
      <c r="U12" s="14">
        <f>'中女'!U10</f>
        <v>7.4</v>
      </c>
      <c r="V12" s="14">
        <f>'中女'!V10</f>
        <v>7.3</v>
      </c>
      <c r="W12" s="14">
        <f>'中女'!W10</f>
        <v>2.1</v>
      </c>
      <c r="X12" s="15">
        <f t="shared" si="1"/>
        <v>24.800000000000004</v>
      </c>
      <c r="Y12" s="15">
        <f t="shared" si="2"/>
        <v>46.7</v>
      </c>
      <c r="Z12" s="16">
        <f t="shared" si="3"/>
        <v>6</v>
      </c>
      <c r="AA12" s="2" t="str">
        <f t="shared" si="4"/>
        <v>決勝進出</v>
      </c>
      <c r="AB12" s="18">
        <f t="shared" si="22"/>
        <v>22.700000000000003</v>
      </c>
      <c r="AC12" s="10">
        <f t="shared" si="5"/>
        <v>6</v>
      </c>
      <c r="AE12" s="17">
        <f t="shared" si="6"/>
        <v>7.8</v>
      </c>
      <c r="AF12" s="17">
        <f t="shared" si="7"/>
        <v>7.5</v>
      </c>
      <c r="AG12" s="17">
        <f t="shared" si="8"/>
        <v>7.4</v>
      </c>
      <c r="AH12" s="17">
        <f t="shared" si="9"/>
        <v>7</v>
      </c>
      <c r="AI12" s="17">
        <f t="shared" si="10"/>
        <v>6.9</v>
      </c>
      <c r="AJ12" s="18">
        <f t="shared" si="11"/>
        <v>21.9</v>
      </c>
      <c r="AK12" s="18"/>
      <c r="AL12" s="17">
        <f t="shared" si="12"/>
        <v>7.7</v>
      </c>
      <c r="AM12" s="17">
        <f t="shared" si="13"/>
        <v>7.7</v>
      </c>
      <c r="AN12" s="17">
        <f t="shared" si="14"/>
        <v>7.6</v>
      </c>
      <c r="AO12" s="17">
        <f t="shared" si="15"/>
        <v>7.4</v>
      </c>
      <c r="AP12" s="17">
        <f t="shared" si="16"/>
        <v>7.3</v>
      </c>
      <c r="AQ12" s="18">
        <f t="shared" si="17"/>
        <v>22.700000000000003</v>
      </c>
      <c r="AR12" s="19"/>
      <c r="AS12" s="10">
        <f t="shared" si="18"/>
        <v>46700000</v>
      </c>
      <c r="AT12" s="10">
        <f t="shared" si="19"/>
        <v>24800.000000000004</v>
      </c>
      <c r="AU12" s="20">
        <f t="shared" si="20"/>
        <v>0.0377</v>
      </c>
      <c r="AV12" s="20">
        <f t="shared" si="21"/>
        <v>46724797.9377</v>
      </c>
      <c r="AW12" s="18"/>
      <c r="AX12" s="10"/>
    </row>
    <row r="13" spans="1:51" ht="18" customHeight="1">
      <c r="A13" s="52">
        <v>7</v>
      </c>
      <c r="B13" s="28"/>
      <c r="C13" s="88" t="str">
        <f>'中女'!C11</f>
        <v>鎌田優実</v>
      </c>
      <c r="D13" s="48"/>
      <c r="E13" s="28"/>
      <c r="F13" s="90" t="str">
        <f>'中女'!F11</f>
        <v>かまだ　ゆみ</v>
      </c>
      <c r="G13" s="48"/>
      <c r="H13" s="88">
        <f>'中女'!H11</f>
        <v>3</v>
      </c>
      <c r="I13" s="32"/>
      <c r="J13" s="89" t="str">
        <f>'中女'!J11</f>
        <v>小林Ｔ.ＪＵＮＰＩＮ</v>
      </c>
      <c r="K13" s="39"/>
      <c r="L13" s="13">
        <f>'中女'!L11</f>
        <v>7.6</v>
      </c>
      <c r="M13" s="13">
        <f>'中女'!M11</f>
        <v>7.6</v>
      </c>
      <c r="N13" s="13">
        <f>'中女'!N11</f>
        <v>7.5</v>
      </c>
      <c r="O13" s="13">
        <f>'中女'!O11</f>
        <v>7.2</v>
      </c>
      <c r="P13" s="13">
        <f>'中女'!P11</f>
        <v>7.2</v>
      </c>
      <c r="Q13" s="15">
        <f t="shared" si="0"/>
        <v>22.3</v>
      </c>
      <c r="R13" s="14">
        <f>'中女'!R11</f>
        <v>7.2</v>
      </c>
      <c r="S13" s="14">
        <f>'中女'!S11</f>
        <v>7.4</v>
      </c>
      <c r="T13" s="14">
        <f>'中女'!T11</f>
        <v>7.3</v>
      </c>
      <c r="U13" s="14">
        <f>'中女'!U11</f>
        <v>7.1</v>
      </c>
      <c r="V13" s="14">
        <f>'中女'!V11</f>
        <v>7.1</v>
      </c>
      <c r="W13" s="14">
        <f>'中女'!W11</f>
        <v>2.6</v>
      </c>
      <c r="X13" s="15">
        <f t="shared" si="1"/>
        <v>24.200000000000003</v>
      </c>
      <c r="Y13" s="15">
        <f t="shared" si="2"/>
        <v>46.5</v>
      </c>
      <c r="Z13" s="16">
        <f t="shared" si="3"/>
        <v>7</v>
      </c>
      <c r="AA13" s="2" t="str">
        <f t="shared" si="4"/>
        <v>決勝進出</v>
      </c>
      <c r="AB13" s="18">
        <f t="shared" si="22"/>
        <v>21.6</v>
      </c>
      <c r="AC13" s="10">
        <f t="shared" si="5"/>
        <v>7</v>
      </c>
      <c r="AE13" s="17">
        <f t="shared" si="6"/>
        <v>7.6</v>
      </c>
      <c r="AF13" s="17">
        <f t="shared" si="7"/>
        <v>7.6</v>
      </c>
      <c r="AG13" s="17">
        <f t="shared" si="8"/>
        <v>7.5</v>
      </c>
      <c r="AH13" s="17">
        <f t="shared" si="9"/>
        <v>7.2</v>
      </c>
      <c r="AI13" s="17">
        <f t="shared" si="10"/>
        <v>7.2</v>
      </c>
      <c r="AJ13" s="18">
        <f t="shared" si="11"/>
        <v>22.3</v>
      </c>
      <c r="AK13" s="18"/>
      <c r="AL13" s="17">
        <f t="shared" si="12"/>
        <v>7.4</v>
      </c>
      <c r="AM13" s="17">
        <f t="shared" si="13"/>
        <v>7.3</v>
      </c>
      <c r="AN13" s="17">
        <f t="shared" si="14"/>
        <v>7.2</v>
      </c>
      <c r="AO13" s="17">
        <f t="shared" si="15"/>
        <v>7.1</v>
      </c>
      <c r="AP13" s="17">
        <f t="shared" si="16"/>
        <v>7.1</v>
      </c>
      <c r="AQ13" s="18">
        <f t="shared" si="17"/>
        <v>21.6</v>
      </c>
      <c r="AR13" s="19"/>
      <c r="AS13" s="10">
        <f t="shared" si="18"/>
        <v>46500000</v>
      </c>
      <c r="AT13" s="10">
        <f t="shared" si="19"/>
        <v>24200.000000000004</v>
      </c>
      <c r="AU13" s="20">
        <f t="shared" si="20"/>
        <v>0.0361</v>
      </c>
      <c r="AV13" s="20">
        <f t="shared" si="21"/>
        <v>46524197.4361</v>
      </c>
      <c r="AW13" s="18"/>
      <c r="AX13" s="10"/>
      <c r="AY13" s="21"/>
    </row>
    <row r="14" spans="1:50" ht="18" customHeight="1">
      <c r="A14" s="52">
        <v>8</v>
      </c>
      <c r="B14" s="28"/>
      <c r="C14" s="88" t="str">
        <f>'高女'!C9</f>
        <v>今村　　栞</v>
      </c>
      <c r="D14" s="48"/>
      <c r="E14" s="28"/>
      <c r="F14" s="90" t="str">
        <f>'高女'!F9</f>
        <v>いまむら　しおり</v>
      </c>
      <c r="G14" s="48"/>
      <c r="H14" s="88">
        <f>'高女'!H9</f>
        <v>5</v>
      </c>
      <c r="I14" s="32"/>
      <c r="J14" s="89" t="str">
        <f>'高女'!J9</f>
        <v>熊本ＴＣ</v>
      </c>
      <c r="K14" s="39"/>
      <c r="L14" s="13">
        <f>'高女'!L9</f>
        <v>7.7</v>
      </c>
      <c r="M14" s="13">
        <f>'高女'!M9</f>
        <v>7.5</v>
      </c>
      <c r="N14" s="13">
        <f>'高女'!N9</f>
        <v>7.4</v>
      </c>
      <c r="O14" s="13">
        <f>'高女'!O9</f>
        <v>7.1</v>
      </c>
      <c r="P14" s="13">
        <f>'高女'!P9</f>
        <v>7.1</v>
      </c>
      <c r="Q14" s="15">
        <f t="shared" si="0"/>
        <v>22</v>
      </c>
      <c r="R14" s="14">
        <f>'高女'!R9</f>
        <v>7.8</v>
      </c>
      <c r="S14" s="14">
        <f>'高女'!S9</f>
        <v>7.5</v>
      </c>
      <c r="T14" s="14">
        <f>'高女'!T9</f>
        <v>8.1</v>
      </c>
      <c r="U14" s="14">
        <f>'高女'!U9</f>
        <v>7.5</v>
      </c>
      <c r="V14" s="14">
        <f>'高女'!V9</f>
        <v>7</v>
      </c>
      <c r="W14" s="14">
        <f>'高女'!W9</f>
        <v>1.6</v>
      </c>
      <c r="X14" s="15">
        <f t="shared" si="1"/>
        <v>24.400000000000002</v>
      </c>
      <c r="Y14" s="15">
        <f t="shared" si="2"/>
        <v>46.4</v>
      </c>
      <c r="Z14" s="16">
        <f t="shared" si="3"/>
        <v>8</v>
      </c>
      <c r="AA14" s="2" t="str">
        <f t="shared" si="4"/>
        <v>決勝進出</v>
      </c>
      <c r="AB14" s="18">
        <f t="shared" si="22"/>
        <v>22.8</v>
      </c>
      <c r="AC14" s="10">
        <f t="shared" si="5"/>
        <v>8</v>
      </c>
      <c r="AD14" s="10"/>
      <c r="AE14" s="17">
        <f t="shared" si="6"/>
        <v>7.7</v>
      </c>
      <c r="AF14" s="17">
        <f t="shared" si="7"/>
        <v>7.5</v>
      </c>
      <c r="AG14" s="17">
        <f t="shared" si="8"/>
        <v>7.4</v>
      </c>
      <c r="AH14" s="17">
        <f t="shared" si="9"/>
        <v>7.1</v>
      </c>
      <c r="AI14" s="17">
        <f t="shared" si="10"/>
        <v>7.1</v>
      </c>
      <c r="AJ14" s="18">
        <f t="shared" si="11"/>
        <v>22</v>
      </c>
      <c r="AK14" s="18"/>
      <c r="AL14" s="17">
        <f t="shared" si="12"/>
        <v>8.1</v>
      </c>
      <c r="AM14" s="17">
        <f t="shared" si="13"/>
        <v>7.8</v>
      </c>
      <c r="AN14" s="17">
        <f t="shared" si="14"/>
        <v>7.5</v>
      </c>
      <c r="AO14" s="17">
        <f t="shared" si="15"/>
        <v>7.5</v>
      </c>
      <c r="AP14" s="17">
        <f t="shared" si="16"/>
        <v>7</v>
      </c>
      <c r="AQ14" s="18">
        <f t="shared" si="17"/>
        <v>22.8</v>
      </c>
      <c r="AR14" s="19"/>
      <c r="AS14" s="10">
        <f t="shared" si="18"/>
        <v>46400000</v>
      </c>
      <c r="AT14" s="10">
        <f t="shared" si="19"/>
        <v>24400.000000000004</v>
      </c>
      <c r="AU14" s="20">
        <f t="shared" si="20"/>
        <v>0.037899999999999996</v>
      </c>
      <c r="AV14" s="20">
        <f t="shared" si="21"/>
        <v>46424398.4379</v>
      </c>
      <c r="AW14" s="18"/>
      <c r="AX14" s="10"/>
    </row>
    <row r="15" spans="1:50" ht="18" customHeight="1">
      <c r="A15" s="52">
        <v>9</v>
      </c>
      <c r="B15" s="28"/>
      <c r="C15" s="88" t="str">
        <f>'高女'!C10</f>
        <v>川越茜音</v>
      </c>
      <c r="D15" s="48"/>
      <c r="E15" s="28"/>
      <c r="F15" s="90" t="str">
        <f>'高女'!F10</f>
        <v>かわごえ　あかね</v>
      </c>
      <c r="G15" s="48"/>
      <c r="H15" s="88">
        <f>'高女'!H10</f>
        <v>6</v>
      </c>
      <c r="I15" s="32"/>
      <c r="J15" s="89" t="str">
        <f>'高女'!J10</f>
        <v>小林Ｔ.ＪＵＮＰＩＮ</v>
      </c>
      <c r="K15" s="39"/>
      <c r="L15" s="13">
        <f>'高女'!L10</f>
        <v>7.6</v>
      </c>
      <c r="M15" s="13">
        <f>'高女'!M10</f>
        <v>7.7</v>
      </c>
      <c r="N15" s="13">
        <f>'高女'!N10</f>
        <v>7.7</v>
      </c>
      <c r="O15" s="13">
        <f>'高女'!O10</f>
        <v>7.6</v>
      </c>
      <c r="P15" s="13">
        <f>'高女'!P10</f>
        <v>7.5</v>
      </c>
      <c r="Q15" s="15">
        <f t="shared" si="0"/>
        <v>22.9</v>
      </c>
      <c r="R15" s="14">
        <f>'高女'!R10</f>
        <v>6.8</v>
      </c>
      <c r="S15" s="14">
        <f>'高女'!S10</f>
        <v>7.2</v>
      </c>
      <c r="T15" s="14">
        <f>'高女'!T10</f>
        <v>7.3</v>
      </c>
      <c r="U15" s="14">
        <f>'高女'!U10</f>
        <v>7.1</v>
      </c>
      <c r="V15" s="14">
        <f>'高女'!V10</f>
        <v>7</v>
      </c>
      <c r="W15" s="14">
        <f>'高女'!W10</f>
        <v>2.1</v>
      </c>
      <c r="X15" s="15">
        <f t="shared" si="1"/>
        <v>23.400000000000002</v>
      </c>
      <c r="Y15" s="15">
        <f t="shared" si="2"/>
        <v>46.3</v>
      </c>
      <c r="Z15" s="16">
        <f t="shared" si="3"/>
        <v>9</v>
      </c>
      <c r="AA15" s="2" t="str">
        <f t="shared" si="4"/>
        <v>決勝進出</v>
      </c>
      <c r="AB15" s="18">
        <f t="shared" si="22"/>
        <v>21.3</v>
      </c>
      <c r="AC15" s="10">
        <f t="shared" si="5"/>
        <v>9</v>
      </c>
      <c r="AD15" s="10"/>
      <c r="AE15" s="17">
        <f t="shared" si="6"/>
        <v>7.7</v>
      </c>
      <c r="AF15" s="17">
        <f t="shared" si="7"/>
        <v>7.7</v>
      </c>
      <c r="AG15" s="17">
        <f t="shared" si="8"/>
        <v>7.6</v>
      </c>
      <c r="AH15" s="17">
        <f t="shared" si="9"/>
        <v>7.6</v>
      </c>
      <c r="AI15" s="17">
        <f t="shared" si="10"/>
        <v>7.5</v>
      </c>
      <c r="AJ15" s="18">
        <f t="shared" si="11"/>
        <v>22.9</v>
      </c>
      <c r="AK15" s="18"/>
      <c r="AL15" s="17">
        <f t="shared" si="12"/>
        <v>7.3</v>
      </c>
      <c r="AM15" s="17">
        <f t="shared" si="13"/>
        <v>7.2</v>
      </c>
      <c r="AN15" s="17">
        <f t="shared" si="14"/>
        <v>7.1</v>
      </c>
      <c r="AO15" s="17">
        <f t="shared" si="15"/>
        <v>7</v>
      </c>
      <c r="AP15" s="17">
        <f t="shared" si="16"/>
        <v>6.8</v>
      </c>
      <c r="AQ15" s="18">
        <f t="shared" si="17"/>
        <v>21.3</v>
      </c>
      <c r="AR15" s="19"/>
      <c r="AS15" s="10">
        <f t="shared" si="18"/>
        <v>46300000</v>
      </c>
      <c r="AT15" s="10">
        <f t="shared" si="19"/>
        <v>23400.000000000004</v>
      </c>
      <c r="AU15" s="20">
        <f t="shared" si="20"/>
        <v>0.0354</v>
      </c>
      <c r="AV15" s="20">
        <f t="shared" si="21"/>
        <v>46323397.9354</v>
      </c>
      <c r="AW15" s="18"/>
      <c r="AX15" s="10"/>
    </row>
    <row r="16" spans="1:50" ht="18" customHeight="1">
      <c r="A16" s="52">
        <v>10</v>
      </c>
      <c r="B16" s="28"/>
      <c r="C16" s="88" t="str">
        <f>'高女'!C11</f>
        <v>知念由花</v>
      </c>
      <c r="D16" s="48"/>
      <c r="E16" s="28"/>
      <c r="F16" s="90" t="str">
        <f>'高女'!F11</f>
        <v>ちねん　ゆか</v>
      </c>
      <c r="G16" s="48"/>
      <c r="H16" s="88">
        <f>'高女'!H11</f>
        <v>6</v>
      </c>
      <c r="I16" s="32"/>
      <c r="J16" s="89" t="str">
        <f>'高女'!J11</f>
        <v>ｹﾝｹﾝ体操ｸﾗﾌﾞ</v>
      </c>
      <c r="K16" s="39"/>
      <c r="L16" s="13">
        <f>'高女'!L11</f>
        <v>7</v>
      </c>
      <c r="M16" s="13">
        <f>'高女'!M11</f>
        <v>7.3</v>
      </c>
      <c r="N16" s="13">
        <f>'高女'!N11</f>
        <v>7.6</v>
      </c>
      <c r="O16" s="13">
        <f>'高女'!O11</f>
        <v>7.1</v>
      </c>
      <c r="P16" s="13">
        <f>'高女'!P11</f>
        <v>7.6</v>
      </c>
      <c r="Q16" s="15">
        <f t="shared" si="0"/>
        <v>22</v>
      </c>
      <c r="R16" s="14">
        <f>'高女'!R11</f>
        <v>7.1</v>
      </c>
      <c r="S16" s="14">
        <f>'高女'!S11</f>
        <v>7.5</v>
      </c>
      <c r="T16" s="14">
        <f>'高女'!T11</f>
        <v>7.2</v>
      </c>
      <c r="U16" s="14">
        <f>'高女'!U11</f>
        <v>7.4</v>
      </c>
      <c r="V16" s="14">
        <f>'高女'!V11</f>
        <v>7.3</v>
      </c>
      <c r="W16" s="14">
        <f>'高女'!W11</f>
        <v>2.2</v>
      </c>
      <c r="X16" s="15">
        <f t="shared" si="1"/>
        <v>24.099999999999998</v>
      </c>
      <c r="Y16" s="15">
        <f t="shared" si="2"/>
        <v>46.1</v>
      </c>
      <c r="Z16" s="16">
        <f t="shared" si="3"/>
        <v>10</v>
      </c>
      <c r="AA16" s="2" t="str">
        <f t="shared" si="4"/>
        <v>決勝進出</v>
      </c>
      <c r="AB16" s="18">
        <f t="shared" si="22"/>
        <v>21.9</v>
      </c>
      <c r="AC16" s="10">
        <f t="shared" si="5"/>
        <v>10</v>
      </c>
      <c r="AD16" s="22"/>
      <c r="AE16" s="17">
        <f t="shared" si="6"/>
        <v>7.6</v>
      </c>
      <c r="AF16" s="17">
        <f t="shared" si="7"/>
        <v>7.6</v>
      </c>
      <c r="AG16" s="17">
        <f t="shared" si="8"/>
        <v>7.3</v>
      </c>
      <c r="AH16" s="17">
        <f t="shared" si="9"/>
        <v>7.1</v>
      </c>
      <c r="AI16" s="17">
        <f t="shared" si="10"/>
        <v>7</v>
      </c>
      <c r="AJ16" s="17">
        <f t="shared" si="11"/>
        <v>22</v>
      </c>
      <c r="AK16" s="17"/>
      <c r="AL16" s="17">
        <f t="shared" si="12"/>
        <v>7.5</v>
      </c>
      <c r="AM16" s="17">
        <f t="shared" si="13"/>
        <v>7.4</v>
      </c>
      <c r="AN16" s="17">
        <f t="shared" si="14"/>
        <v>7.3</v>
      </c>
      <c r="AO16" s="17">
        <f t="shared" si="15"/>
        <v>7.2</v>
      </c>
      <c r="AP16" s="17">
        <f t="shared" si="16"/>
        <v>7.1</v>
      </c>
      <c r="AQ16" s="17">
        <f t="shared" si="17"/>
        <v>21.9</v>
      </c>
      <c r="AR16" s="23"/>
      <c r="AS16" s="10">
        <f t="shared" si="18"/>
        <v>46100000</v>
      </c>
      <c r="AT16" s="10">
        <f t="shared" si="19"/>
        <v>24099.999999999996</v>
      </c>
      <c r="AU16" s="20">
        <f t="shared" si="20"/>
        <v>0.0365</v>
      </c>
      <c r="AV16" s="20">
        <f t="shared" si="21"/>
        <v>46124097.8365</v>
      </c>
      <c r="AW16" s="18"/>
      <c r="AX16" s="10"/>
    </row>
    <row r="17" spans="1:50" ht="18" customHeight="1">
      <c r="A17" s="52">
        <v>11</v>
      </c>
      <c r="B17" s="28"/>
      <c r="C17" s="88" t="str">
        <f>'低女'!C7</f>
        <v>楠　　玲弥</v>
      </c>
      <c r="D17" s="48"/>
      <c r="E17" s="28"/>
      <c r="F17" s="90" t="str">
        <f>'低女'!F7</f>
        <v>くすのき　れいみ</v>
      </c>
      <c r="G17" s="48"/>
      <c r="H17" s="88">
        <f>'低女'!H7</f>
        <v>2</v>
      </c>
      <c r="I17" s="32"/>
      <c r="J17" s="89" t="str">
        <f>'低女'!J7</f>
        <v>熊本ＴＣ</v>
      </c>
      <c r="K17" s="39"/>
      <c r="L17" s="13">
        <f>'低女'!L7</f>
        <v>7.6</v>
      </c>
      <c r="M17" s="13">
        <f>'低女'!M7</f>
        <v>7.3</v>
      </c>
      <c r="N17" s="13">
        <f>'低女'!N7</f>
        <v>7.7</v>
      </c>
      <c r="O17" s="13">
        <f>'低女'!O7</f>
        <v>7.4</v>
      </c>
      <c r="P17" s="13">
        <f>'低女'!P7</f>
        <v>7.2</v>
      </c>
      <c r="Q17" s="15">
        <f t="shared" si="0"/>
        <v>22.3</v>
      </c>
      <c r="R17" s="14">
        <f>'低女'!R7</f>
        <v>7.7</v>
      </c>
      <c r="S17" s="14">
        <f>'低女'!S7</f>
        <v>7.6</v>
      </c>
      <c r="T17" s="14">
        <f>'低女'!T7</f>
        <v>7.6</v>
      </c>
      <c r="U17" s="14">
        <f>'低女'!U7</f>
        <v>7.2</v>
      </c>
      <c r="V17" s="14">
        <f>'低女'!V7</f>
        <v>7.5</v>
      </c>
      <c r="W17" s="14">
        <f>'低女'!W7</f>
        <v>1</v>
      </c>
      <c r="X17" s="15">
        <f t="shared" si="1"/>
        <v>23.7</v>
      </c>
      <c r="Y17" s="15">
        <f t="shared" si="2"/>
        <v>46</v>
      </c>
      <c r="Z17" s="16">
        <f t="shared" si="3"/>
        <v>11</v>
      </c>
      <c r="AA17" s="2">
        <f t="shared" si="4"/>
      </c>
      <c r="AB17" s="18">
        <f t="shared" si="22"/>
        <v>22.7</v>
      </c>
      <c r="AC17" s="10">
        <f t="shared" si="5"/>
        <v>11</v>
      </c>
      <c r="AD17" s="10"/>
      <c r="AE17" s="17">
        <f t="shared" si="6"/>
        <v>7.7</v>
      </c>
      <c r="AF17" s="17">
        <f t="shared" si="7"/>
        <v>7.6</v>
      </c>
      <c r="AG17" s="17">
        <f t="shared" si="8"/>
        <v>7.4</v>
      </c>
      <c r="AH17" s="17">
        <f t="shared" si="9"/>
        <v>7.3</v>
      </c>
      <c r="AI17" s="17">
        <f t="shared" si="10"/>
        <v>7.2</v>
      </c>
      <c r="AJ17" s="18">
        <f t="shared" si="11"/>
        <v>22.3</v>
      </c>
      <c r="AK17" s="18"/>
      <c r="AL17" s="17">
        <f t="shared" si="12"/>
        <v>7.7</v>
      </c>
      <c r="AM17" s="17">
        <f t="shared" si="13"/>
        <v>7.6</v>
      </c>
      <c r="AN17" s="17">
        <f t="shared" si="14"/>
        <v>7.6</v>
      </c>
      <c r="AO17" s="17">
        <f t="shared" si="15"/>
        <v>7.5</v>
      </c>
      <c r="AP17" s="17">
        <f t="shared" si="16"/>
        <v>7.2</v>
      </c>
      <c r="AQ17" s="18">
        <f t="shared" si="17"/>
        <v>22.7</v>
      </c>
      <c r="AR17" s="19"/>
      <c r="AS17" s="10">
        <f t="shared" si="18"/>
        <v>46000000</v>
      </c>
      <c r="AT17" s="10">
        <f t="shared" si="19"/>
        <v>23700</v>
      </c>
      <c r="AU17" s="20">
        <f t="shared" si="20"/>
        <v>0.037599999999999995</v>
      </c>
      <c r="AV17" s="20">
        <f t="shared" si="21"/>
        <v>46023699.0376</v>
      </c>
      <c r="AW17" s="18"/>
      <c r="AX17" s="10"/>
    </row>
    <row r="18" spans="1:50" ht="18" customHeight="1">
      <c r="A18" s="52">
        <v>12</v>
      </c>
      <c r="B18" s="28"/>
      <c r="C18" s="88" t="str">
        <f>'高女'!C12</f>
        <v>小嶋あすか</v>
      </c>
      <c r="D18" s="48"/>
      <c r="E18" s="28"/>
      <c r="F18" s="90" t="str">
        <f>'高女'!F12</f>
        <v>おじま　あすか</v>
      </c>
      <c r="G18" s="48"/>
      <c r="H18" s="88">
        <f>'高女'!H12</f>
        <v>5</v>
      </c>
      <c r="I18" s="32"/>
      <c r="J18" s="89" t="str">
        <f>'高女'!J12</f>
        <v>ｺﾐｭﾆﾃｨｰ・Ｓ・Ｓ</v>
      </c>
      <c r="K18" s="39"/>
      <c r="L18" s="13">
        <f>'高女'!L12</f>
        <v>7.3</v>
      </c>
      <c r="M18" s="13">
        <f>'高女'!M12</f>
        <v>7.4</v>
      </c>
      <c r="N18" s="13">
        <f>'高女'!N12</f>
        <v>7.1</v>
      </c>
      <c r="O18" s="13">
        <f>'高女'!O12</f>
        <v>7.6</v>
      </c>
      <c r="P18" s="13">
        <f>'高女'!P12</f>
        <v>7.4</v>
      </c>
      <c r="Q18" s="15">
        <f t="shared" si="0"/>
        <v>22.1</v>
      </c>
      <c r="R18" s="14">
        <f>'高女'!R12</f>
        <v>6.9</v>
      </c>
      <c r="S18" s="14">
        <f>'高女'!S12</f>
        <v>7.2</v>
      </c>
      <c r="T18" s="14">
        <f>'高女'!T12</f>
        <v>7.4</v>
      </c>
      <c r="U18" s="14">
        <f>'高女'!U12</f>
        <v>7.1</v>
      </c>
      <c r="V18" s="14">
        <f>'高女'!V12</f>
        <v>7.1</v>
      </c>
      <c r="W18" s="14">
        <f>'高女'!W12</f>
        <v>2.3</v>
      </c>
      <c r="X18" s="15">
        <f t="shared" si="1"/>
        <v>23.7</v>
      </c>
      <c r="Y18" s="15">
        <f t="shared" si="2"/>
        <v>45.8</v>
      </c>
      <c r="Z18" s="16">
        <f t="shared" si="3"/>
        <v>12</v>
      </c>
      <c r="AA18" s="2">
        <f t="shared" si="4"/>
      </c>
      <c r="AB18" s="18">
        <f t="shared" si="22"/>
        <v>21.4</v>
      </c>
      <c r="AC18" s="10">
        <f t="shared" si="5"/>
        <v>12</v>
      </c>
      <c r="AD18" s="22"/>
      <c r="AE18" s="17">
        <f t="shared" si="6"/>
        <v>7.6</v>
      </c>
      <c r="AF18" s="17">
        <f t="shared" si="7"/>
        <v>7.4</v>
      </c>
      <c r="AG18" s="17">
        <f t="shared" si="8"/>
        <v>7.4</v>
      </c>
      <c r="AH18" s="17">
        <f t="shared" si="9"/>
        <v>7.3</v>
      </c>
      <c r="AI18" s="17">
        <f t="shared" si="10"/>
        <v>7.1</v>
      </c>
      <c r="AJ18" s="17">
        <f t="shared" si="11"/>
        <v>22.1</v>
      </c>
      <c r="AK18" s="17"/>
      <c r="AL18" s="17">
        <f t="shared" si="12"/>
        <v>7.4</v>
      </c>
      <c r="AM18" s="17">
        <f t="shared" si="13"/>
        <v>7.2</v>
      </c>
      <c r="AN18" s="17">
        <f t="shared" si="14"/>
        <v>7.1</v>
      </c>
      <c r="AO18" s="17">
        <f t="shared" si="15"/>
        <v>7.1</v>
      </c>
      <c r="AP18" s="17">
        <f t="shared" si="16"/>
        <v>6.9</v>
      </c>
      <c r="AQ18" s="17">
        <f t="shared" si="17"/>
        <v>21.4</v>
      </c>
      <c r="AR18" s="23"/>
      <c r="AS18" s="10">
        <f t="shared" si="18"/>
        <v>45800000</v>
      </c>
      <c r="AT18" s="10">
        <f t="shared" si="19"/>
        <v>23700</v>
      </c>
      <c r="AU18" s="20">
        <f t="shared" si="20"/>
        <v>0.0357</v>
      </c>
      <c r="AV18" s="20">
        <f t="shared" si="21"/>
        <v>45823697.7357</v>
      </c>
      <c r="AW18" s="18"/>
      <c r="AX18" s="10"/>
    </row>
    <row r="19" spans="1:50" ht="18" customHeight="1">
      <c r="A19" s="52">
        <v>13</v>
      </c>
      <c r="B19" s="28"/>
      <c r="C19" s="88" t="str">
        <f>'中女'!C12</f>
        <v>殿所加奈子</v>
      </c>
      <c r="D19" s="48"/>
      <c r="E19" s="28"/>
      <c r="F19" s="90" t="str">
        <f>'中女'!F12</f>
        <v>とのどころ　かなこ</v>
      </c>
      <c r="G19" s="48"/>
      <c r="H19" s="88">
        <f>'中女'!H12</f>
        <v>3</v>
      </c>
      <c r="I19" s="32"/>
      <c r="J19" s="89" t="str">
        <f>'中女'!J12</f>
        <v>小林Ｔ.ＪＵＮＰＩＮ</v>
      </c>
      <c r="K19" s="39"/>
      <c r="L19" s="13">
        <f>'中女'!L12</f>
        <v>7.4</v>
      </c>
      <c r="M19" s="13">
        <f>'中女'!M12</f>
        <v>7.4</v>
      </c>
      <c r="N19" s="13">
        <f>'中女'!N12</f>
        <v>7.7</v>
      </c>
      <c r="O19" s="13">
        <f>'中女'!O12</f>
        <v>7.2</v>
      </c>
      <c r="P19" s="13">
        <f>'中女'!P12</f>
        <v>7.3</v>
      </c>
      <c r="Q19" s="15">
        <f t="shared" si="0"/>
        <v>22.1</v>
      </c>
      <c r="R19" s="14">
        <f>'中女'!R12</f>
        <v>7.1</v>
      </c>
      <c r="S19" s="14">
        <f>'中女'!S12</f>
        <v>7</v>
      </c>
      <c r="T19" s="14">
        <f>'中女'!T12</f>
        <v>7.6</v>
      </c>
      <c r="U19" s="14">
        <f>'中女'!U12</f>
        <v>6.9</v>
      </c>
      <c r="V19" s="14">
        <f>'中女'!V12</f>
        <v>6.9</v>
      </c>
      <c r="W19" s="14">
        <f>'中女'!W12</f>
        <v>2.3</v>
      </c>
      <c r="X19" s="15">
        <f t="shared" si="1"/>
        <v>23.3</v>
      </c>
      <c r="Y19" s="15">
        <f t="shared" si="2"/>
        <v>45.4</v>
      </c>
      <c r="Z19" s="16">
        <f t="shared" si="3"/>
        <v>13</v>
      </c>
      <c r="AA19" s="2">
        <f t="shared" si="4"/>
      </c>
      <c r="AB19" s="18">
        <f t="shared" si="22"/>
        <v>21</v>
      </c>
      <c r="AC19" s="10">
        <f t="shared" si="5"/>
        <v>13</v>
      </c>
      <c r="AE19" s="17">
        <f t="shared" si="6"/>
        <v>7.7</v>
      </c>
      <c r="AF19" s="17">
        <f t="shared" si="7"/>
        <v>7.4</v>
      </c>
      <c r="AG19" s="17">
        <f t="shared" si="8"/>
        <v>7.4</v>
      </c>
      <c r="AH19" s="17">
        <f t="shared" si="9"/>
        <v>7.3</v>
      </c>
      <c r="AI19" s="17">
        <f t="shared" si="10"/>
        <v>7.2</v>
      </c>
      <c r="AJ19" s="18">
        <f t="shared" si="11"/>
        <v>22.1</v>
      </c>
      <c r="AK19" s="18"/>
      <c r="AL19" s="17">
        <f t="shared" si="12"/>
        <v>7.6</v>
      </c>
      <c r="AM19" s="17">
        <f t="shared" si="13"/>
        <v>7.1</v>
      </c>
      <c r="AN19" s="17">
        <f t="shared" si="14"/>
        <v>7</v>
      </c>
      <c r="AO19" s="17">
        <f t="shared" si="15"/>
        <v>6.9</v>
      </c>
      <c r="AP19" s="17">
        <f t="shared" si="16"/>
        <v>6.9</v>
      </c>
      <c r="AQ19" s="18">
        <f t="shared" si="17"/>
        <v>21</v>
      </c>
      <c r="AR19" s="19"/>
      <c r="AS19" s="10">
        <f t="shared" si="18"/>
        <v>45400000</v>
      </c>
      <c r="AT19" s="10">
        <f t="shared" si="19"/>
        <v>23300</v>
      </c>
      <c r="AU19" s="20">
        <f t="shared" si="20"/>
        <v>0.0355</v>
      </c>
      <c r="AV19" s="20">
        <f t="shared" si="21"/>
        <v>45423297.7355</v>
      </c>
      <c r="AW19" s="18"/>
      <c r="AX19" s="10"/>
    </row>
    <row r="20" spans="1:50" ht="18" customHeight="1">
      <c r="A20" s="52">
        <v>14</v>
      </c>
      <c r="B20" s="28"/>
      <c r="C20" s="88" t="str">
        <f>'中女'!C13</f>
        <v>高江洲　千慧</v>
      </c>
      <c r="D20" s="48"/>
      <c r="E20" s="28"/>
      <c r="F20" s="90" t="str">
        <f>'中女'!F13</f>
        <v>たかえす　ちさと</v>
      </c>
      <c r="G20" s="48"/>
      <c r="H20" s="88">
        <f>'中女'!H13</f>
        <v>1</v>
      </c>
      <c r="I20" s="32"/>
      <c r="J20" s="89" t="str">
        <f>'中女'!J13</f>
        <v>ｹﾝｹﾝ体操ｸﾗﾌﾞ</v>
      </c>
      <c r="K20" s="39"/>
      <c r="L20" s="13">
        <f>'中女'!L13</f>
        <v>7.2</v>
      </c>
      <c r="M20" s="13">
        <f>'中女'!M13</f>
        <v>7.3</v>
      </c>
      <c r="N20" s="13">
        <f>'中女'!N13</f>
        <v>7.6</v>
      </c>
      <c r="O20" s="13">
        <f>'中女'!O13</f>
        <v>7.1</v>
      </c>
      <c r="P20" s="13">
        <f>'中女'!P13</f>
        <v>7</v>
      </c>
      <c r="Q20" s="15">
        <f t="shared" si="0"/>
        <v>21.6</v>
      </c>
      <c r="R20" s="14">
        <f>'中女'!R13</f>
        <v>6.8</v>
      </c>
      <c r="S20" s="14">
        <f>'中女'!S13</f>
        <v>6.7</v>
      </c>
      <c r="T20" s="14">
        <f>'中女'!T13</f>
        <v>7.2</v>
      </c>
      <c r="U20" s="14">
        <f>'中女'!U13</f>
        <v>7.1</v>
      </c>
      <c r="V20" s="14">
        <f>'中女'!V13</f>
        <v>6.9</v>
      </c>
      <c r="W20" s="14">
        <f>'中女'!W13</f>
        <v>2.7</v>
      </c>
      <c r="X20" s="15">
        <f t="shared" si="1"/>
        <v>23.5</v>
      </c>
      <c r="Y20" s="15">
        <f t="shared" si="2"/>
        <v>45.1</v>
      </c>
      <c r="Z20" s="16">
        <f t="shared" si="3"/>
        <v>14</v>
      </c>
      <c r="AA20" s="2">
        <f t="shared" si="4"/>
      </c>
      <c r="AB20" s="18">
        <f t="shared" si="22"/>
        <v>20.8</v>
      </c>
      <c r="AC20" s="10">
        <f t="shared" si="5"/>
        <v>14</v>
      </c>
      <c r="AE20" s="17">
        <f t="shared" si="6"/>
        <v>7.6</v>
      </c>
      <c r="AF20" s="17">
        <f t="shared" si="7"/>
        <v>7.3</v>
      </c>
      <c r="AG20" s="17">
        <f t="shared" si="8"/>
        <v>7.2</v>
      </c>
      <c r="AH20" s="17">
        <f t="shared" si="9"/>
        <v>7.1</v>
      </c>
      <c r="AI20" s="17">
        <f t="shared" si="10"/>
        <v>7</v>
      </c>
      <c r="AJ20" s="18">
        <f t="shared" si="11"/>
        <v>21.6</v>
      </c>
      <c r="AK20" s="18"/>
      <c r="AL20" s="17">
        <f t="shared" si="12"/>
        <v>7.2</v>
      </c>
      <c r="AM20" s="17">
        <f t="shared" si="13"/>
        <v>7.1</v>
      </c>
      <c r="AN20" s="17">
        <f t="shared" si="14"/>
        <v>6.9</v>
      </c>
      <c r="AO20" s="17">
        <f t="shared" si="15"/>
        <v>6.8</v>
      </c>
      <c r="AP20" s="17">
        <f t="shared" si="16"/>
        <v>6.7</v>
      </c>
      <c r="AQ20" s="18">
        <f t="shared" si="17"/>
        <v>20.8</v>
      </c>
      <c r="AR20" s="19"/>
      <c r="AS20" s="10">
        <f t="shared" si="18"/>
        <v>45100000</v>
      </c>
      <c r="AT20" s="10">
        <f t="shared" si="19"/>
        <v>23500</v>
      </c>
      <c r="AU20" s="20">
        <f t="shared" si="20"/>
        <v>0.034699999999999995</v>
      </c>
      <c r="AV20" s="20">
        <f t="shared" si="21"/>
        <v>45123497.3347</v>
      </c>
      <c r="AW20" s="18"/>
      <c r="AX20" s="10"/>
    </row>
    <row r="21" spans="1:50" ht="18" customHeight="1">
      <c r="A21" s="52">
        <v>15</v>
      </c>
      <c r="B21" s="28"/>
      <c r="C21" s="88" t="str">
        <f>'高女'!C13</f>
        <v>長友彩香</v>
      </c>
      <c r="D21" s="48"/>
      <c r="E21" s="28"/>
      <c r="F21" s="90" t="str">
        <f>'高女'!F13</f>
        <v>ながとも　あやか</v>
      </c>
      <c r="G21" s="48"/>
      <c r="H21" s="88">
        <f>'高女'!H13</f>
        <v>6</v>
      </c>
      <c r="I21" s="32"/>
      <c r="J21" s="89" t="str">
        <f>'高女'!J13</f>
        <v>熊本ＴＣ</v>
      </c>
      <c r="K21" s="39"/>
      <c r="L21" s="13">
        <f>'高女'!L13</f>
        <v>7.4</v>
      </c>
      <c r="M21" s="13">
        <f>'高女'!M13</f>
        <v>7.4</v>
      </c>
      <c r="N21" s="13">
        <f>'高女'!N13</f>
        <v>7.3</v>
      </c>
      <c r="O21" s="13">
        <f>'高女'!O13</f>
        <v>7</v>
      </c>
      <c r="P21" s="13">
        <f>'高女'!P13</f>
        <v>7</v>
      </c>
      <c r="Q21" s="15">
        <f t="shared" si="0"/>
        <v>21.7</v>
      </c>
      <c r="R21" s="14">
        <f>'高女'!R13</f>
        <v>7.4</v>
      </c>
      <c r="S21" s="14">
        <f>'高女'!S13</f>
        <v>7.4</v>
      </c>
      <c r="T21" s="14">
        <f>'高女'!T13</f>
        <v>7.1</v>
      </c>
      <c r="U21" s="14">
        <f>'高女'!U13</f>
        <v>7</v>
      </c>
      <c r="V21" s="14">
        <f>'高女'!V13</f>
        <v>6.7</v>
      </c>
      <c r="W21" s="14">
        <f>'高女'!W13</f>
        <v>1.8</v>
      </c>
      <c r="X21" s="15">
        <f t="shared" si="1"/>
        <v>23.3</v>
      </c>
      <c r="Y21" s="15">
        <f t="shared" si="2"/>
        <v>45</v>
      </c>
      <c r="Z21" s="16">
        <f t="shared" si="3"/>
        <v>15</v>
      </c>
      <c r="AA21" s="2">
        <f t="shared" si="4"/>
      </c>
      <c r="AB21" s="18">
        <f t="shared" si="22"/>
        <v>21.5</v>
      </c>
      <c r="AC21" s="10">
        <f t="shared" si="5"/>
        <v>15</v>
      </c>
      <c r="AD21" s="10"/>
      <c r="AE21" s="17">
        <f t="shared" si="6"/>
        <v>7.4</v>
      </c>
      <c r="AF21" s="17">
        <f t="shared" si="7"/>
        <v>7.4</v>
      </c>
      <c r="AG21" s="17">
        <f t="shared" si="8"/>
        <v>7.3</v>
      </c>
      <c r="AH21" s="17">
        <f t="shared" si="9"/>
        <v>7</v>
      </c>
      <c r="AI21" s="17">
        <f t="shared" si="10"/>
        <v>7</v>
      </c>
      <c r="AJ21" s="18">
        <f t="shared" si="11"/>
        <v>21.7</v>
      </c>
      <c r="AK21" s="18"/>
      <c r="AL21" s="17">
        <f t="shared" si="12"/>
        <v>7.4</v>
      </c>
      <c r="AM21" s="17">
        <f t="shared" si="13"/>
        <v>7.4</v>
      </c>
      <c r="AN21" s="17">
        <f t="shared" si="14"/>
        <v>7.1</v>
      </c>
      <c r="AO21" s="17">
        <f t="shared" si="15"/>
        <v>7</v>
      </c>
      <c r="AP21" s="17">
        <f t="shared" si="16"/>
        <v>6.7</v>
      </c>
      <c r="AQ21" s="18">
        <f t="shared" si="17"/>
        <v>21.5</v>
      </c>
      <c r="AR21" s="19"/>
      <c r="AS21" s="10">
        <f t="shared" si="18"/>
        <v>45000000</v>
      </c>
      <c r="AT21" s="10">
        <f t="shared" si="19"/>
        <v>23300</v>
      </c>
      <c r="AU21" s="20">
        <f t="shared" si="20"/>
        <v>0.0356</v>
      </c>
      <c r="AV21" s="20">
        <f t="shared" si="21"/>
        <v>45023298.2356</v>
      </c>
      <c r="AW21" s="18"/>
      <c r="AX21" s="10"/>
    </row>
    <row r="22" spans="1:50" ht="18" customHeight="1">
      <c r="A22" s="52">
        <v>16</v>
      </c>
      <c r="B22" s="28"/>
      <c r="C22" s="88" t="str">
        <f>'低女'!C8</f>
        <v>杉元春風</v>
      </c>
      <c r="D22" s="48"/>
      <c r="E22" s="28"/>
      <c r="F22" s="90" t="str">
        <f>'低女'!F8</f>
        <v>すぎもと　はるか</v>
      </c>
      <c r="G22" s="48"/>
      <c r="H22" s="88">
        <f>'低女'!H8</f>
        <v>2</v>
      </c>
      <c r="I22" s="32"/>
      <c r="J22" s="89" t="str">
        <f>'低女'!J8</f>
        <v>熊本ＴＣ</v>
      </c>
      <c r="K22" s="39"/>
      <c r="L22" s="13">
        <f>'低女'!L8</f>
        <v>7.1</v>
      </c>
      <c r="M22" s="13">
        <f>'低女'!M8</f>
        <v>7</v>
      </c>
      <c r="N22" s="13">
        <f>'低女'!N8</f>
        <v>6.3</v>
      </c>
      <c r="O22" s="13">
        <f>'低女'!O8</f>
        <v>7.1</v>
      </c>
      <c r="P22" s="13">
        <f>'低女'!P8</f>
        <v>7.4</v>
      </c>
      <c r="Q22" s="15">
        <f t="shared" si="0"/>
        <v>21.2</v>
      </c>
      <c r="R22" s="14">
        <f>'低女'!R8</f>
        <v>7.4</v>
      </c>
      <c r="S22" s="14">
        <f>'低女'!S8</f>
        <v>7.2</v>
      </c>
      <c r="T22" s="14">
        <f>'低女'!T8</f>
        <v>7.5</v>
      </c>
      <c r="U22" s="14">
        <f>'低女'!U8</f>
        <v>7.1</v>
      </c>
      <c r="V22" s="14">
        <f>'低女'!V8</f>
        <v>7</v>
      </c>
      <c r="W22" s="14">
        <f>'低女'!W8</f>
        <v>0.9</v>
      </c>
      <c r="X22" s="15">
        <f t="shared" si="1"/>
        <v>22.6</v>
      </c>
      <c r="Y22" s="15">
        <f t="shared" si="2"/>
        <v>43.8</v>
      </c>
      <c r="Z22" s="16">
        <f t="shared" si="3"/>
        <v>16</v>
      </c>
      <c r="AA22" s="2">
        <f t="shared" si="4"/>
      </c>
      <c r="AB22" s="18">
        <f t="shared" si="22"/>
        <v>21.700000000000003</v>
      </c>
      <c r="AC22" s="10">
        <f t="shared" si="5"/>
        <v>16</v>
      </c>
      <c r="AD22" s="10"/>
      <c r="AE22" s="17">
        <f t="shared" si="6"/>
        <v>7.4</v>
      </c>
      <c r="AF22" s="17">
        <f t="shared" si="7"/>
        <v>7.1</v>
      </c>
      <c r="AG22" s="17">
        <f t="shared" si="8"/>
        <v>7.1</v>
      </c>
      <c r="AH22" s="17">
        <f t="shared" si="9"/>
        <v>7</v>
      </c>
      <c r="AI22" s="17">
        <f t="shared" si="10"/>
        <v>6.3</v>
      </c>
      <c r="AJ22" s="18">
        <f t="shared" si="11"/>
        <v>21.2</v>
      </c>
      <c r="AK22" s="18"/>
      <c r="AL22" s="17">
        <f t="shared" si="12"/>
        <v>7.5</v>
      </c>
      <c r="AM22" s="17">
        <f t="shared" si="13"/>
        <v>7.4</v>
      </c>
      <c r="AN22" s="17">
        <f t="shared" si="14"/>
        <v>7.2</v>
      </c>
      <c r="AO22" s="17">
        <f t="shared" si="15"/>
        <v>7.1</v>
      </c>
      <c r="AP22" s="17">
        <f t="shared" si="16"/>
        <v>7</v>
      </c>
      <c r="AQ22" s="18">
        <f t="shared" si="17"/>
        <v>21.700000000000003</v>
      </c>
      <c r="AR22" s="19"/>
      <c r="AS22" s="10">
        <f t="shared" si="18"/>
        <v>43800000</v>
      </c>
      <c r="AT22" s="10">
        <f t="shared" si="19"/>
        <v>22600</v>
      </c>
      <c r="AU22" s="20">
        <f t="shared" si="20"/>
        <v>0.0362</v>
      </c>
      <c r="AV22" s="20">
        <f t="shared" si="21"/>
        <v>43822599.1362</v>
      </c>
      <c r="AW22" s="18"/>
      <c r="AX22" s="10"/>
    </row>
    <row r="23" spans="1:50" ht="18" customHeight="1">
      <c r="A23" s="52">
        <v>17</v>
      </c>
      <c r="B23" s="28"/>
      <c r="C23" s="88" t="str">
        <f>'中女'!C14</f>
        <v>川越琴音</v>
      </c>
      <c r="D23" s="48"/>
      <c r="E23" s="28"/>
      <c r="F23" s="90" t="str">
        <f>'中女'!F14</f>
        <v>かわごえ　ことね</v>
      </c>
      <c r="G23" s="48"/>
      <c r="H23" s="88">
        <f>'中女'!H14</f>
        <v>3</v>
      </c>
      <c r="I23" s="32"/>
      <c r="J23" s="89" t="str">
        <f>'中女'!J14</f>
        <v>小林Ｔ.ＪＵＮＰＩＮ</v>
      </c>
      <c r="K23" s="39"/>
      <c r="L23" s="13">
        <f>'中女'!L14</f>
        <v>7.2</v>
      </c>
      <c r="M23" s="13">
        <f>'中女'!M14</f>
        <v>7.2</v>
      </c>
      <c r="N23" s="13">
        <f>'中女'!N14</f>
        <v>6.8</v>
      </c>
      <c r="O23" s="13">
        <f>'中女'!O14</f>
        <v>7.1</v>
      </c>
      <c r="P23" s="13">
        <f>'中女'!P14</f>
        <v>7.1</v>
      </c>
      <c r="Q23" s="15">
        <f t="shared" si="0"/>
        <v>21.4</v>
      </c>
      <c r="R23" s="14">
        <f>'中女'!R14</f>
        <v>6.5</v>
      </c>
      <c r="S23" s="14">
        <f>'中女'!S14</f>
        <v>6.7</v>
      </c>
      <c r="T23" s="14">
        <f>'中女'!T14</f>
        <v>6.6</v>
      </c>
      <c r="U23" s="14">
        <f>'中女'!U14</f>
        <v>6.9</v>
      </c>
      <c r="V23" s="14">
        <f>'中女'!V14</f>
        <v>6.8</v>
      </c>
      <c r="W23" s="14">
        <f>'中女'!W14</f>
        <v>2.3</v>
      </c>
      <c r="X23" s="15">
        <f t="shared" si="1"/>
        <v>22.400000000000002</v>
      </c>
      <c r="Y23" s="15">
        <f t="shared" si="2"/>
        <v>43.8</v>
      </c>
      <c r="Z23" s="16">
        <f t="shared" si="3"/>
        <v>17</v>
      </c>
      <c r="AA23" s="2">
        <f t="shared" si="4"/>
      </c>
      <c r="AB23" s="18">
        <f t="shared" si="22"/>
        <v>20.1</v>
      </c>
      <c r="AC23" s="10">
        <f t="shared" si="5"/>
        <v>16</v>
      </c>
      <c r="AE23" s="17">
        <f t="shared" si="6"/>
        <v>7.2</v>
      </c>
      <c r="AF23" s="17">
        <f t="shared" si="7"/>
        <v>7.2</v>
      </c>
      <c r="AG23" s="17">
        <f t="shared" si="8"/>
        <v>7.1</v>
      </c>
      <c r="AH23" s="17">
        <f t="shared" si="9"/>
        <v>7.1</v>
      </c>
      <c r="AI23" s="17">
        <f t="shared" si="10"/>
        <v>6.8</v>
      </c>
      <c r="AJ23" s="18">
        <f t="shared" si="11"/>
        <v>21.4</v>
      </c>
      <c r="AK23" s="18"/>
      <c r="AL23" s="17">
        <f t="shared" si="12"/>
        <v>6.9</v>
      </c>
      <c r="AM23" s="17">
        <f t="shared" si="13"/>
        <v>6.8</v>
      </c>
      <c r="AN23" s="17">
        <f t="shared" si="14"/>
        <v>6.7</v>
      </c>
      <c r="AO23" s="17">
        <f t="shared" si="15"/>
        <v>6.6</v>
      </c>
      <c r="AP23" s="17">
        <f t="shared" si="16"/>
        <v>6.5</v>
      </c>
      <c r="AQ23" s="18">
        <f t="shared" si="17"/>
        <v>20.1</v>
      </c>
      <c r="AR23" s="19"/>
      <c r="AS23" s="10">
        <f t="shared" si="18"/>
        <v>43800000</v>
      </c>
      <c r="AT23" s="10">
        <f t="shared" si="19"/>
        <v>22400.000000000004</v>
      </c>
      <c r="AU23" s="20">
        <f t="shared" si="20"/>
        <v>0.033499999999999995</v>
      </c>
      <c r="AV23" s="20">
        <f t="shared" si="21"/>
        <v>43822397.7335</v>
      </c>
      <c r="AW23" s="18"/>
      <c r="AX23" s="10"/>
    </row>
    <row r="24" spans="1:50" ht="18" customHeight="1">
      <c r="A24" s="52">
        <v>18</v>
      </c>
      <c r="B24" s="28"/>
      <c r="C24" s="88" t="str">
        <f>'高女'!C14</f>
        <v>久高菜月</v>
      </c>
      <c r="D24" s="48"/>
      <c r="E24" s="28"/>
      <c r="F24" s="90" t="str">
        <f>'高女'!F14</f>
        <v>くだか　なつき</v>
      </c>
      <c r="G24" s="48"/>
      <c r="H24" s="88">
        <f>'高女'!H14</f>
        <v>6</v>
      </c>
      <c r="I24" s="32"/>
      <c r="J24" s="89" t="str">
        <f>'高女'!J14</f>
        <v>ｹﾝｹﾝ体操ｸﾗﾌﾞ</v>
      </c>
      <c r="K24" s="39"/>
      <c r="L24" s="13">
        <f>'高女'!L14</f>
        <v>6.9</v>
      </c>
      <c r="M24" s="13">
        <f>'高女'!M14</f>
        <v>6.8</v>
      </c>
      <c r="N24" s="13">
        <f>'高女'!N14</f>
        <v>7.3</v>
      </c>
      <c r="O24" s="13">
        <f>'高女'!O14</f>
        <v>7</v>
      </c>
      <c r="P24" s="13">
        <f>'高女'!P14</f>
        <v>7.1</v>
      </c>
      <c r="Q24" s="15">
        <f t="shared" si="0"/>
        <v>21</v>
      </c>
      <c r="R24" s="14">
        <f>'高女'!R14</f>
        <v>6.5</v>
      </c>
      <c r="S24" s="14">
        <f>'高女'!S14</f>
        <v>6.8</v>
      </c>
      <c r="T24" s="14">
        <f>'高女'!T14</f>
        <v>7.2</v>
      </c>
      <c r="U24" s="14">
        <f>'高女'!U14</f>
        <v>7</v>
      </c>
      <c r="V24" s="14">
        <f>'高女'!V14</f>
        <v>6.7</v>
      </c>
      <c r="W24" s="14">
        <f>'高女'!W14</f>
        <v>2.2</v>
      </c>
      <c r="X24" s="15">
        <f t="shared" si="1"/>
        <v>22.7</v>
      </c>
      <c r="Y24" s="15">
        <f t="shared" si="2"/>
        <v>43.7</v>
      </c>
      <c r="Z24" s="16">
        <f t="shared" si="3"/>
        <v>18</v>
      </c>
      <c r="AA24" s="2">
        <f t="shared" si="4"/>
      </c>
      <c r="AB24" s="18">
        <f t="shared" si="22"/>
        <v>20.5</v>
      </c>
      <c r="AC24" s="10">
        <f t="shared" si="5"/>
        <v>18</v>
      </c>
      <c r="AD24" s="10"/>
      <c r="AE24" s="17">
        <f t="shared" si="6"/>
        <v>7.3</v>
      </c>
      <c r="AF24" s="17">
        <f t="shared" si="7"/>
        <v>7.1</v>
      </c>
      <c r="AG24" s="17">
        <f t="shared" si="8"/>
        <v>7</v>
      </c>
      <c r="AH24" s="17">
        <f t="shared" si="9"/>
        <v>6.9</v>
      </c>
      <c r="AI24" s="17">
        <f t="shared" si="10"/>
        <v>6.8</v>
      </c>
      <c r="AJ24" s="18">
        <f t="shared" si="11"/>
        <v>21</v>
      </c>
      <c r="AK24" s="18"/>
      <c r="AL24" s="17">
        <f t="shared" si="12"/>
        <v>7.2</v>
      </c>
      <c r="AM24" s="17">
        <f t="shared" si="13"/>
        <v>7</v>
      </c>
      <c r="AN24" s="17">
        <f t="shared" si="14"/>
        <v>6.8</v>
      </c>
      <c r="AO24" s="17">
        <f t="shared" si="15"/>
        <v>6.7</v>
      </c>
      <c r="AP24" s="17">
        <f t="shared" si="16"/>
        <v>6.5</v>
      </c>
      <c r="AQ24" s="18">
        <f t="shared" si="17"/>
        <v>20.5</v>
      </c>
      <c r="AR24" s="19"/>
      <c r="AS24" s="10">
        <f t="shared" si="18"/>
        <v>43700000</v>
      </c>
      <c r="AT24" s="10">
        <f t="shared" si="19"/>
        <v>22700</v>
      </c>
      <c r="AU24" s="20">
        <f t="shared" si="20"/>
        <v>0.0342</v>
      </c>
      <c r="AV24" s="20">
        <f t="shared" si="21"/>
        <v>43722697.8342</v>
      </c>
      <c r="AW24" s="18"/>
      <c r="AX24" s="10"/>
    </row>
    <row r="25" spans="1:50" ht="18" customHeight="1">
      <c r="A25" s="52">
        <v>19</v>
      </c>
      <c r="B25" s="28"/>
      <c r="C25" s="88" t="str">
        <f>'低女'!C9</f>
        <v>甲斐光琴</v>
      </c>
      <c r="D25" s="48"/>
      <c r="E25" s="28"/>
      <c r="F25" s="90" t="str">
        <f>'低女'!F9</f>
        <v>かい　みこと</v>
      </c>
      <c r="G25" s="48"/>
      <c r="H25" s="88">
        <f>'低女'!H9</f>
        <v>3</v>
      </c>
      <c r="I25" s="32"/>
      <c r="J25" s="89" t="str">
        <f>'低女'!J9</f>
        <v>みえＴＣ</v>
      </c>
      <c r="K25" s="39"/>
      <c r="L25" s="13">
        <f>'低女'!L9</f>
        <v>7.3</v>
      </c>
      <c r="M25" s="13">
        <f>'低女'!M9</f>
        <v>7</v>
      </c>
      <c r="N25" s="13">
        <f>'低女'!N9</f>
        <v>7.3</v>
      </c>
      <c r="O25" s="13">
        <f>'低女'!O9</f>
        <v>7</v>
      </c>
      <c r="P25" s="13">
        <f>'低女'!P9</f>
        <v>7.1</v>
      </c>
      <c r="Q25" s="15">
        <f t="shared" si="0"/>
        <v>21.4</v>
      </c>
      <c r="R25" s="14">
        <f>'低女'!R9</f>
        <v>7.5</v>
      </c>
      <c r="S25" s="14">
        <f>'低女'!S9</f>
        <v>6.9</v>
      </c>
      <c r="T25" s="14">
        <f>'低女'!T9</f>
        <v>7.2</v>
      </c>
      <c r="U25" s="14">
        <f>'低女'!U9</f>
        <v>7</v>
      </c>
      <c r="V25" s="14">
        <f>'低女'!V9</f>
        <v>7.2</v>
      </c>
      <c r="W25" s="14">
        <f>'低女'!W9</f>
        <v>0.9</v>
      </c>
      <c r="X25" s="15">
        <f t="shared" si="1"/>
        <v>22.299999999999997</v>
      </c>
      <c r="Y25" s="15">
        <f t="shared" si="2"/>
        <v>43.7</v>
      </c>
      <c r="Z25" s="16">
        <f t="shared" si="3"/>
        <v>19</v>
      </c>
      <c r="AA25" s="2">
        <f t="shared" si="4"/>
      </c>
      <c r="AB25" s="18">
        <f t="shared" si="22"/>
        <v>21.4</v>
      </c>
      <c r="AC25" s="10">
        <f t="shared" si="5"/>
        <v>18</v>
      </c>
      <c r="AD25" s="10"/>
      <c r="AE25" s="17">
        <f t="shared" si="6"/>
        <v>7.3</v>
      </c>
      <c r="AF25" s="17">
        <f t="shared" si="7"/>
        <v>7.3</v>
      </c>
      <c r="AG25" s="17">
        <f t="shared" si="8"/>
        <v>7.1</v>
      </c>
      <c r="AH25" s="17">
        <f t="shared" si="9"/>
        <v>7</v>
      </c>
      <c r="AI25" s="17">
        <f t="shared" si="10"/>
        <v>7</v>
      </c>
      <c r="AJ25" s="18">
        <f t="shared" si="11"/>
        <v>21.4</v>
      </c>
      <c r="AK25" s="18"/>
      <c r="AL25" s="17">
        <f t="shared" si="12"/>
        <v>7.5</v>
      </c>
      <c r="AM25" s="17">
        <f t="shared" si="13"/>
        <v>7.2</v>
      </c>
      <c r="AN25" s="17">
        <f t="shared" si="14"/>
        <v>7.2</v>
      </c>
      <c r="AO25" s="17">
        <f t="shared" si="15"/>
        <v>7</v>
      </c>
      <c r="AP25" s="17">
        <f t="shared" si="16"/>
        <v>6.9</v>
      </c>
      <c r="AQ25" s="18">
        <f t="shared" si="17"/>
        <v>21.4</v>
      </c>
      <c r="AR25" s="19"/>
      <c r="AS25" s="10">
        <f t="shared" si="18"/>
        <v>43700000</v>
      </c>
      <c r="AT25" s="10">
        <f t="shared" si="19"/>
        <v>22299.999999999996</v>
      </c>
      <c r="AU25" s="20">
        <f t="shared" si="20"/>
        <v>0.035800000000000005</v>
      </c>
      <c r="AV25" s="20">
        <f t="shared" si="21"/>
        <v>43722299.1358</v>
      </c>
      <c r="AW25" s="18"/>
      <c r="AX25" s="10"/>
    </row>
    <row r="26" spans="1:50" ht="18" customHeight="1">
      <c r="A26" s="52">
        <v>20</v>
      </c>
      <c r="B26" s="28"/>
      <c r="C26" s="88" t="str">
        <f>'中女'!C15</f>
        <v>渕上育美</v>
      </c>
      <c r="D26" s="48"/>
      <c r="E26" s="28"/>
      <c r="F26" s="90" t="str">
        <f>'中女'!F15</f>
        <v>ふちがみ　いくみ</v>
      </c>
      <c r="G26" s="48"/>
      <c r="H26" s="88">
        <f>'中女'!H15</f>
        <v>2</v>
      </c>
      <c r="I26" s="32"/>
      <c r="J26" s="89" t="str">
        <f>'中女'!J15</f>
        <v>八代ＴＣ</v>
      </c>
      <c r="K26" s="39"/>
      <c r="L26" s="13">
        <f>'中女'!L15</f>
        <v>6.9</v>
      </c>
      <c r="M26" s="13">
        <f>'中女'!M15</f>
        <v>7.3</v>
      </c>
      <c r="N26" s="13">
        <f>'中女'!N15</f>
        <v>6.9</v>
      </c>
      <c r="O26" s="13">
        <f>'中女'!O15</f>
        <v>6.6</v>
      </c>
      <c r="P26" s="13">
        <f>'中女'!P15</f>
        <v>6.7</v>
      </c>
      <c r="Q26" s="15">
        <f t="shared" si="0"/>
        <v>20.5</v>
      </c>
      <c r="R26" s="14">
        <f>'中女'!R15</f>
        <v>7.5</v>
      </c>
      <c r="S26" s="14">
        <f>'中女'!S15</f>
        <v>7.5</v>
      </c>
      <c r="T26" s="14">
        <f>'中女'!T15</f>
        <v>6.5</v>
      </c>
      <c r="U26" s="14">
        <f>'中女'!U15</f>
        <v>7</v>
      </c>
      <c r="V26" s="14">
        <f>'中女'!V15</f>
        <v>7.2</v>
      </c>
      <c r="W26" s="14">
        <f>'中女'!W15</f>
        <v>1.4</v>
      </c>
      <c r="X26" s="15">
        <f t="shared" si="1"/>
        <v>23.099999999999998</v>
      </c>
      <c r="Y26" s="15">
        <f t="shared" si="2"/>
        <v>43.6</v>
      </c>
      <c r="Z26" s="16">
        <f t="shared" si="3"/>
        <v>20</v>
      </c>
      <c r="AA26" s="2">
        <f t="shared" si="4"/>
      </c>
      <c r="AB26" s="18">
        <f t="shared" si="22"/>
        <v>21.7</v>
      </c>
      <c r="AC26" s="10">
        <f t="shared" si="5"/>
        <v>20</v>
      </c>
      <c r="AE26" s="17">
        <f t="shared" si="6"/>
        <v>7.3</v>
      </c>
      <c r="AF26" s="17">
        <f t="shared" si="7"/>
        <v>6.9</v>
      </c>
      <c r="AG26" s="17">
        <f t="shared" si="8"/>
        <v>6.9</v>
      </c>
      <c r="AH26" s="17">
        <f t="shared" si="9"/>
        <v>6.7</v>
      </c>
      <c r="AI26" s="17">
        <f t="shared" si="10"/>
        <v>6.6</v>
      </c>
      <c r="AJ26" s="18">
        <f t="shared" si="11"/>
        <v>20.5</v>
      </c>
      <c r="AK26" s="18"/>
      <c r="AL26" s="17">
        <f t="shared" si="12"/>
        <v>7.5</v>
      </c>
      <c r="AM26" s="17">
        <f t="shared" si="13"/>
        <v>7.5</v>
      </c>
      <c r="AN26" s="17">
        <f t="shared" si="14"/>
        <v>7.2</v>
      </c>
      <c r="AO26" s="17">
        <f t="shared" si="15"/>
        <v>7</v>
      </c>
      <c r="AP26" s="17">
        <f t="shared" si="16"/>
        <v>6.5</v>
      </c>
      <c r="AQ26" s="18">
        <f t="shared" si="17"/>
        <v>21.7</v>
      </c>
      <c r="AR26" s="19"/>
      <c r="AS26" s="10">
        <f t="shared" si="18"/>
        <v>43600000</v>
      </c>
      <c r="AT26" s="10">
        <f t="shared" si="19"/>
        <v>23099.999999999996</v>
      </c>
      <c r="AU26" s="20">
        <f t="shared" si="20"/>
        <v>0.0357</v>
      </c>
      <c r="AV26" s="20">
        <f t="shared" si="21"/>
        <v>43623098.6357</v>
      </c>
      <c r="AW26" s="18"/>
      <c r="AX26" s="10"/>
    </row>
    <row r="27" spans="1:50" ht="18" customHeight="1">
      <c r="A27" s="52">
        <v>21</v>
      </c>
      <c r="B27" s="28"/>
      <c r="C27" s="88" t="str">
        <f>'低女'!C10</f>
        <v>上田　　遥</v>
      </c>
      <c r="D27" s="48"/>
      <c r="E27" s="28"/>
      <c r="F27" s="90" t="str">
        <f>'低女'!F10</f>
        <v>うえだ　はるか</v>
      </c>
      <c r="G27" s="48"/>
      <c r="H27" s="88">
        <f>'低女'!H10</f>
        <v>3</v>
      </c>
      <c r="I27" s="32"/>
      <c r="J27" s="89" t="str">
        <f>'低女'!J10</f>
        <v>熊本ＴＣ</v>
      </c>
      <c r="K27" s="39"/>
      <c r="L27" s="13">
        <f>'低女'!L10</f>
        <v>6.7</v>
      </c>
      <c r="M27" s="13">
        <f>'低女'!M10</f>
        <v>6.9</v>
      </c>
      <c r="N27" s="13">
        <f>'低女'!N10</f>
        <v>7.2</v>
      </c>
      <c r="O27" s="13">
        <f>'低女'!O10</f>
        <v>7.1</v>
      </c>
      <c r="P27" s="13">
        <f>'低女'!P10</f>
        <v>6.9</v>
      </c>
      <c r="Q27" s="15">
        <f t="shared" si="0"/>
        <v>20.9</v>
      </c>
      <c r="R27" s="14">
        <f>'低女'!R10</f>
        <v>7</v>
      </c>
      <c r="S27" s="14">
        <f>'低女'!S10</f>
        <v>7.3</v>
      </c>
      <c r="T27" s="14">
        <f>'低女'!T10</f>
        <v>7.1</v>
      </c>
      <c r="U27" s="14">
        <f>'低女'!U10</f>
        <v>7.1</v>
      </c>
      <c r="V27" s="14">
        <f>'低女'!V10</f>
        <v>7</v>
      </c>
      <c r="W27" s="14">
        <f>'低女'!W10</f>
        <v>1</v>
      </c>
      <c r="X27" s="15">
        <f t="shared" si="1"/>
        <v>22.2</v>
      </c>
      <c r="Y27" s="15">
        <f t="shared" si="2"/>
        <v>43.1</v>
      </c>
      <c r="Z27" s="16">
        <f t="shared" si="3"/>
        <v>21</v>
      </c>
      <c r="AA27" s="2">
        <f t="shared" si="4"/>
      </c>
      <c r="AB27" s="18">
        <f t="shared" si="22"/>
        <v>21.2</v>
      </c>
      <c r="AC27" s="10">
        <f t="shared" si="5"/>
        <v>21</v>
      </c>
      <c r="AD27" s="10"/>
      <c r="AE27" s="17">
        <f t="shared" si="6"/>
        <v>7.2</v>
      </c>
      <c r="AF27" s="17">
        <f t="shared" si="7"/>
        <v>7.1</v>
      </c>
      <c r="AG27" s="17">
        <f t="shared" si="8"/>
        <v>6.9</v>
      </c>
      <c r="AH27" s="17">
        <f t="shared" si="9"/>
        <v>6.9</v>
      </c>
      <c r="AI27" s="17">
        <f t="shared" si="10"/>
        <v>6.7</v>
      </c>
      <c r="AJ27" s="18">
        <f t="shared" si="11"/>
        <v>20.9</v>
      </c>
      <c r="AK27" s="18"/>
      <c r="AL27" s="17">
        <f t="shared" si="12"/>
        <v>7.3</v>
      </c>
      <c r="AM27" s="17">
        <f t="shared" si="13"/>
        <v>7.1</v>
      </c>
      <c r="AN27" s="17">
        <f t="shared" si="14"/>
        <v>7.1</v>
      </c>
      <c r="AO27" s="17">
        <f t="shared" si="15"/>
        <v>7</v>
      </c>
      <c r="AP27" s="17">
        <f t="shared" si="16"/>
        <v>7</v>
      </c>
      <c r="AQ27" s="18">
        <f t="shared" si="17"/>
        <v>21.2</v>
      </c>
      <c r="AR27" s="19"/>
      <c r="AS27" s="10">
        <f t="shared" si="18"/>
        <v>43100000</v>
      </c>
      <c r="AT27" s="10">
        <f t="shared" si="19"/>
        <v>22200</v>
      </c>
      <c r="AU27" s="20">
        <f t="shared" si="20"/>
        <v>0.0355</v>
      </c>
      <c r="AV27" s="20">
        <f t="shared" si="21"/>
        <v>43122199.0355</v>
      </c>
      <c r="AW27" s="18"/>
      <c r="AX27" s="10"/>
    </row>
    <row r="28" spans="1:50" ht="18" customHeight="1">
      <c r="A28" s="52">
        <v>22</v>
      </c>
      <c r="B28" s="28"/>
      <c r="C28" s="88" t="str">
        <f>'高女'!C15</f>
        <v>赤星　　遼</v>
      </c>
      <c r="D28" s="48"/>
      <c r="E28" s="28"/>
      <c r="F28" s="90" t="str">
        <f>'高女'!F15</f>
        <v>あかほし　はるか</v>
      </c>
      <c r="G28" s="48"/>
      <c r="H28" s="88">
        <f>'高女'!H15</f>
        <v>5</v>
      </c>
      <c r="I28" s="32"/>
      <c r="J28" s="89" t="str">
        <f>'高女'!J15</f>
        <v>熊本ＴＣ</v>
      </c>
      <c r="K28" s="39"/>
      <c r="L28" s="13">
        <f>'高女'!L15</f>
        <v>7.2</v>
      </c>
      <c r="M28" s="13">
        <f>'高女'!M15</f>
        <v>7.3</v>
      </c>
      <c r="N28" s="13">
        <f>'高女'!N15</f>
        <v>6.9</v>
      </c>
      <c r="O28" s="13">
        <f>'高女'!O15</f>
        <v>7</v>
      </c>
      <c r="P28" s="13">
        <f>'高女'!P15</f>
        <v>6.9</v>
      </c>
      <c r="Q28" s="15">
        <f t="shared" si="0"/>
        <v>21.1</v>
      </c>
      <c r="R28" s="14">
        <f>'高女'!R15</f>
        <v>6.9</v>
      </c>
      <c r="S28" s="14">
        <f>'高女'!S15</f>
        <v>7.3</v>
      </c>
      <c r="T28" s="14">
        <f>'高女'!T15</f>
        <v>6.5</v>
      </c>
      <c r="U28" s="14">
        <f>'高女'!U15</f>
        <v>6.9</v>
      </c>
      <c r="V28" s="14">
        <f>'高女'!V15</f>
        <v>6.4</v>
      </c>
      <c r="W28" s="14">
        <f>'高女'!W15</f>
        <v>1.4</v>
      </c>
      <c r="X28" s="15">
        <f t="shared" si="1"/>
        <v>21.7</v>
      </c>
      <c r="Y28" s="15">
        <f t="shared" si="2"/>
        <v>42.8</v>
      </c>
      <c r="Z28" s="16">
        <f t="shared" si="3"/>
        <v>22</v>
      </c>
      <c r="AA28" s="2">
        <f t="shared" si="4"/>
      </c>
      <c r="AB28" s="18">
        <f t="shared" si="22"/>
        <v>20.3</v>
      </c>
      <c r="AC28" s="10">
        <f t="shared" si="5"/>
        <v>22</v>
      </c>
      <c r="AD28" s="10"/>
      <c r="AE28" s="17">
        <f t="shared" si="6"/>
        <v>7.3</v>
      </c>
      <c r="AF28" s="17">
        <f t="shared" si="7"/>
        <v>7.2</v>
      </c>
      <c r="AG28" s="17">
        <f t="shared" si="8"/>
        <v>7</v>
      </c>
      <c r="AH28" s="17">
        <f t="shared" si="9"/>
        <v>6.9</v>
      </c>
      <c r="AI28" s="17">
        <f t="shared" si="10"/>
        <v>6.9</v>
      </c>
      <c r="AJ28" s="18">
        <f t="shared" si="11"/>
        <v>21.1</v>
      </c>
      <c r="AK28" s="18"/>
      <c r="AL28" s="17">
        <f t="shared" si="12"/>
        <v>7.3</v>
      </c>
      <c r="AM28" s="17">
        <f t="shared" si="13"/>
        <v>6.9</v>
      </c>
      <c r="AN28" s="17">
        <f t="shared" si="14"/>
        <v>6.9</v>
      </c>
      <c r="AO28" s="17">
        <f t="shared" si="15"/>
        <v>6.5</v>
      </c>
      <c r="AP28" s="17">
        <f t="shared" si="16"/>
        <v>6.4</v>
      </c>
      <c r="AQ28" s="18">
        <f t="shared" si="17"/>
        <v>20.3</v>
      </c>
      <c r="AR28" s="19"/>
      <c r="AS28" s="10">
        <f t="shared" si="18"/>
        <v>42800000</v>
      </c>
      <c r="AT28" s="10">
        <f t="shared" si="19"/>
        <v>21700</v>
      </c>
      <c r="AU28" s="20">
        <f t="shared" si="20"/>
        <v>0.034</v>
      </c>
      <c r="AV28" s="20">
        <f t="shared" si="21"/>
        <v>42821698.634</v>
      </c>
      <c r="AW28" s="18"/>
      <c r="AX28" s="10"/>
    </row>
    <row r="29" spans="1:50" ht="18" customHeight="1">
      <c r="A29" s="52">
        <v>23</v>
      </c>
      <c r="B29" s="28"/>
      <c r="C29" s="88" t="str">
        <f>'中女'!C16</f>
        <v>坂田愛実</v>
      </c>
      <c r="D29" s="48"/>
      <c r="E29" s="28"/>
      <c r="F29" s="90" t="str">
        <f>'中女'!F16</f>
        <v>さかた　あみ</v>
      </c>
      <c r="G29" s="48"/>
      <c r="H29" s="88">
        <f>'中女'!H16</f>
        <v>1</v>
      </c>
      <c r="I29" s="32"/>
      <c r="J29" s="89" t="str">
        <f>'中女'!J16</f>
        <v>八代ＴＣ</v>
      </c>
      <c r="K29" s="39"/>
      <c r="L29" s="13">
        <f>'中女'!L16</f>
        <v>6.5</v>
      </c>
      <c r="M29" s="13">
        <f>'中女'!M16</f>
        <v>6.8</v>
      </c>
      <c r="N29" s="13">
        <f>'中女'!N16</f>
        <v>6.9</v>
      </c>
      <c r="O29" s="13">
        <f>'中女'!O16</f>
        <v>6.3</v>
      </c>
      <c r="P29" s="13">
        <f>'中女'!P16</f>
        <v>6.2</v>
      </c>
      <c r="Q29" s="15">
        <f t="shared" si="0"/>
        <v>19.6</v>
      </c>
      <c r="R29" s="14">
        <f>'中女'!R16</f>
        <v>7.2</v>
      </c>
      <c r="S29" s="14">
        <f>'中女'!S16</f>
        <v>7.4</v>
      </c>
      <c r="T29" s="14">
        <f>'中女'!T16</f>
        <v>7.5</v>
      </c>
      <c r="U29" s="14">
        <f>'中女'!U16</f>
        <v>7</v>
      </c>
      <c r="V29" s="14">
        <f>'中女'!V16</f>
        <v>7.2</v>
      </c>
      <c r="W29" s="14">
        <f>'中女'!W16</f>
        <v>1.3</v>
      </c>
      <c r="X29" s="15">
        <f t="shared" si="1"/>
        <v>23.1</v>
      </c>
      <c r="Y29" s="15">
        <f t="shared" si="2"/>
        <v>42.7</v>
      </c>
      <c r="Z29" s="16">
        <f t="shared" si="3"/>
        <v>23</v>
      </c>
      <c r="AA29" s="2">
        <f t="shared" si="4"/>
      </c>
      <c r="AB29" s="18">
        <f t="shared" si="22"/>
        <v>21.8</v>
      </c>
      <c r="AC29" s="10">
        <f t="shared" si="5"/>
        <v>23</v>
      </c>
      <c r="AE29" s="17">
        <f t="shared" si="6"/>
        <v>6.9</v>
      </c>
      <c r="AF29" s="17">
        <f t="shared" si="7"/>
        <v>6.8</v>
      </c>
      <c r="AG29" s="17">
        <f t="shared" si="8"/>
        <v>6.5</v>
      </c>
      <c r="AH29" s="17">
        <f t="shared" si="9"/>
        <v>6.3</v>
      </c>
      <c r="AI29" s="17">
        <f t="shared" si="10"/>
        <v>6.2</v>
      </c>
      <c r="AJ29" s="18">
        <f t="shared" si="11"/>
        <v>19.6</v>
      </c>
      <c r="AK29" s="18"/>
      <c r="AL29" s="17">
        <f t="shared" si="12"/>
        <v>7.5</v>
      </c>
      <c r="AM29" s="17">
        <f t="shared" si="13"/>
        <v>7.4</v>
      </c>
      <c r="AN29" s="17">
        <f t="shared" si="14"/>
        <v>7.2</v>
      </c>
      <c r="AO29" s="17">
        <f t="shared" si="15"/>
        <v>7.2</v>
      </c>
      <c r="AP29" s="17">
        <f t="shared" si="16"/>
        <v>7</v>
      </c>
      <c r="AQ29" s="18">
        <f t="shared" si="17"/>
        <v>21.8</v>
      </c>
      <c r="AR29" s="19"/>
      <c r="AS29" s="10">
        <f t="shared" si="18"/>
        <v>42700000</v>
      </c>
      <c r="AT29" s="10">
        <f t="shared" si="19"/>
        <v>23100</v>
      </c>
      <c r="AU29" s="20">
        <f t="shared" si="20"/>
        <v>0.036300000000000006</v>
      </c>
      <c r="AV29" s="20">
        <f t="shared" si="21"/>
        <v>42723098.7363</v>
      </c>
      <c r="AW29" s="18"/>
      <c r="AX29" s="10"/>
    </row>
    <row r="30" spans="1:48" ht="18" customHeight="1">
      <c r="A30" s="52">
        <v>24</v>
      </c>
      <c r="B30" s="28"/>
      <c r="C30" s="88" t="str">
        <f>'高女'!C16</f>
        <v>植松遥菜</v>
      </c>
      <c r="D30" s="48"/>
      <c r="E30" s="28"/>
      <c r="F30" s="90" t="str">
        <f>'高女'!F16</f>
        <v>うえまつ　はるな</v>
      </c>
      <c r="G30" s="48"/>
      <c r="H30" s="88">
        <f>'高女'!H16</f>
        <v>4</v>
      </c>
      <c r="I30" s="32"/>
      <c r="J30" s="89" t="str">
        <f>'高女'!J16</f>
        <v>八代ＴＣ</v>
      </c>
      <c r="K30" s="39"/>
      <c r="L30" s="13">
        <f>'高女'!L16</f>
        <v>6.8</v>
      </c>
      <c r="M30" s="13">
        <f>'高女'!M16</f>
        <v>7.2</v>
      </c>
      <c r="N30" s="13">
        <f>'高女'!N16</f>
        <v>7.1</v>
      </c>
      <c r="O30" s="13">
        <f>'高女'!O16</f>
        <v>6.7</v>
      </c>
      <c r="P30" s="13">
        <f>'高女'!P16</f>
        <v>6.6</v>
      </c>
      <c r="Q30" s="15">
        <f t="shared" si="0"/>
        <v>20.599999999999998</v>
      </c>
      <c r="R30" s="14">
        <f>'高女'!R16</f>
        <v>7</v>
      </c>
      <c r="S30" s="14">
        <f>'高女'!S16</f>
        <v>6.9</v>
      </c>
      <c r="T30" s="14">
        <f>'高女'!T16</f>
        <v>7</v>
      </c>
      <c r="U30" s="14">
        <f>'高女'!U16</f>
        <v>6.8</v>
      </c>
      <c r="V30" s="14">
        <f>'高女'!V16</f>
        <v>6.7</v>
      </c>
      <c r="W30" s="14">
        <f>'高女'!W16</f>
        <v>1.3</v>
      </c>
      <c r="X30" s="15">
        <f t="shared" si="1"/>
        <v>22</v>
      </c>
      <c r="Y30" s="15">
        <f t="shared" si="2"/>
        <v>42.6</v>
      </c>
      <c r="Z30" s="16">
        <f t="shared" si="3"/>
        <v>24</v>
      </c>
      <c r="AA30" s="2">
        <f t="shared" si="4"/>
      </c>
      <c r="AB30" s="18">
        <f t="shared" si="22"/>
        <v>20.7</v>
      </c>
      <c r="AC30" s="10">
        <f t="shared" si="5"/>
        <v>24</v>
      </c>
      <c r="AD30" s="10"/>
      <c r="AE30" s="17">
        <f t="shared" si="6"/>
        <v>7.2</v>
      </c>
      <c r="AF30" s="17">
        <f t="shared" si="7"/>
        <v>7.1</v>
      </c>
      <c r="AG30" s="17">
        <f t="shared" si="8"/>
        <v>6.8</v>
      </c>
      <c r="AH30" s="17">
        <f t="shared" si="9"/>
        <v>6.7</v>
      </c>
      <c r="AI30" s="17">
        <f t="shared" si="10"/>
        <v>6.6</v>
      </c>
      <c r="AJ30" s="18">
        <f t="shared" si="11"/>
        <v>20.599999999999998</v>
      </c>
      <c r="AK30" s="18"/>
      <c r="AL30" s="17">
        <f t="shared" si="12"/>
        <v>7</v>
      </c>
      <c r="AM30" s="17">
        <f t="shared" si="13"/>
        <v>7</v>
      </c>
      <c r="AN30" s="17">
        <f t="shared" si="14"/>
        <v>6.9</v>
      </c>
      <c r="AO30" s="17">
        <f t="shared" si="15"/>
        <v>6.8</v>
      </c>
      <c r="AP30" s="17">
        <f t="shared" si="16"/>
        <v>6.7</v>
      </c>
      <c r="AQ30" s="18">
        <f t="shared" si="17"/>
        <v>20.7</v>
      </c>
      <c r="AR30" s="19"/>
      <c r="AS30" s="10">
        <f t="shared" si="18"/>
        <v>42600000</v>
      </c>
      <c r="AT30" s="10">
        <f t="shared" si="19"/>
        <v>22000</v>
      </c>
      <c r="AU30" s="20">
        <f t="shared" si="20"/>
        <v>0.0344</v>
      </c>
      <c r="AV30" s="20">
        <f t="shared" si="21"/>
        <v>42621998.7344</v>
      </c>
    </row>
    <row r="31" spans="1:48" ht="18" customHeight="1">
      <c r="A31" s="52">
        <v>25</v>
      </c>
      <c r="B31" s="28"/>
      <c r="C31" s="88" t="str">
        <f>'中女'!C17</f>
        <v>内竹瑞姫</v>
      </c>
      <c r="D31" s="48"/>
      <c r="E31" s="28"/>
      <c r="F31" s="90" t="str">
        <f>'中女'!F17</f>
        <v>うちたけ　みずき</v>
      </c>
      <c r="G31" s="48"/>
      <c r="H31" s="88">
        <f>'中女'!H17</f>
        <v>2</v>
      </c>
      <c r="I31" s="32"/>
      <c r="J31" s="89" t="str">
        <f>'中女'!J17</f>
        <v>小林Ｔ.ＪＵＮＰＩＮ</v>
      </c>
      <c r="K31" s="39"/>
      <c r="L31" s="13">
        <f>'中女'!L17</f>
        <v>6.8</v>
      </c>
      <c r="M31" s="13">
        <f>'中女'!M17</f>
        <v>6.6</v>
      </c>
      <c r="N31" s="13">
        <f>'中女'!N17</f>
        <v>6.7</v>
      </c>
      <c r="O31" s="13">
        <f>'中女'!O17</f>
        <v>6.8</v>
      </c>
      <c r="P31" s="13">
        <f>'中女'!P17</f>
        <v>6.9</v>
      </c>
      <c r="Q31" s="15">
        <f t="shared" si="0"/>
        <v>20.3</v>
      </c>
      <c r="R31" s="14">
        <f>'中女'!R17</f>
        <v>6.9</v>
      </c>
      <c r="S31" s="14">
        <f>'中女'!S17</f>
        <v>6.7</v>
      </c>
      <c r="T31" s="14">
        <f>'中女'!T17</f>
        <v>6.9</v>
      </c>
      <c r="U31" s="14">
        <f>'中女'!U17</f>
        <v>6.8</v>
      </c>
      <c r="V31" s="14">
        <f>'中女'!V17</f>
        <v>6.6</v>
      </c>
      <c r="W31" s="14">
        <f>'中女'!W17</f>
        <v>1.8</v>
      </c>
      <c r="X31" s="15">
        <f t="shared" si="1"/>
        <v>22.2</v>
      </c>
      <c r="Y31" s="15">
        <f t="shared" si="2"/>
        <v>42.5</v>
      </c>
      <c r="Z31" s="16">
        <f t="shared" si="3"/>
        <v>25</v>
      </c>
      <c r="AA31" s="2">
        <f t="shared" si="4"/>
      </c>
      <c r="AB31" s="18">
        <f t="shared" si="22"/>
        <v>20.4</v>
      </c>
      <c r="AC31" s="10">
        <f t="shared" si="5"/>
        <v>25</v>
      </c>
      <c r="AE31" s="17">
        <f t="shared" si="6"/>
        <v>6.9</v>
      </c>
      <c r="AF31" s="17">
        <f t="shared" si="7"/>
        <v>6.8</v>
      </c>
      <c r="AG31" s="17">
        <f t="shared" si="8"/>
        <v>6.8</v>
      </c>
      <c r="AH31" s="17">
        <f t="shared" si="9"/>
        <v>6.7</v>
      </c>
      <c r="AI31" s="17">
        <f t="shared" si="10"/>
        <v>6.6</v>
      </c>
      <c r="AJ31" s="18">
        <f t="shared" si="11"/>
        <v>20.3</v>
      </c>
      <c r="AK31" s="18"/>
      <c r="AL31" s="17">
        <f t="shared" si="12"/>
        <v>6.9</v>
      </c>
      <c r="AM31" s="17">
        <f t="shared" si="13"/>
        <v>6.9</v>
      </c>
      <c r="AN31" s="17">
        <f t="shared" si="14"/>
        <v>6.8</v>
      </c>
      <c r="AO31" s="17">
        <f t="shared" si="15"/>
        <v>6.7</v>
      </c>
      <c r="AP31" s="17">
        <f t="shared" si="16"/>
        <v>6.6</v>
      </c>
      <c r="AQ31" s="18">
        <f t="shared" si="17"/>
        <v>20.4</v>
      </c>
      <c r="AR31" s="19"/>
      <c r="AS31" s="10">
        <f t="shared" si="18"/>
        <v>42500000</v>
      </c>
      <c r="AT31" s="10">
        <f t="shared" si="19"/>
        <v>22200</v>
      </c>
      <c r="AU31" s="20">
        <f t="shared" si="20"/>
        <v>0.0339</v>
      </c>
      <c r="AV31" s="20">
        <f t="shared" si="21"/>
        <v>42522198.2339</v>
      </c>
    </row>
    <row r="32" spans="1:48" ht="18" customHeight="1">
      <c r="A32" s="52">
        <v>26</v>
      </c>
      <c r="B32" s="28"/>
      <c r="C32" s="88" t="str">
        <f>'高女'!C17</f>
        <v>本山若菜</v>
      </c>
      <c r="D32" s="48"/>
      <c r="E32" s="28"/>
      <c r="F32" s="90" t="str">
        <f>'高女'!F17</f>
        <v>もとやま　わかな</v>
      </c>
      <c r="G32" s="48"/>
      <c r="H32" s="88">
        <f>'高女'!H17</f>
        <v>4</v>
      </c>
      <c r="I32" s="32"/>
      <c r="J32" s="89" t="str">
        <f>'高女'!J17</f>
        <v>八代ＴＣ</v>
      </c>
      <c r="K32" s="39"/>
      <c r="L32" s="13">
        <f>'高女'!L17</f>
        <v>7</v>
      </c>
      <c r="M32" s="13">
        <f>'高女'!M17</f>
        <v>7</v>
      </c>
      <c r="N32" s="13">
        <f>'高女'!N17</f>
        <v>7</v>
      </c>
      <c r="O32" s="13">
        <f>'高女'!O17</f>
        <v>6.5</v>
      </c>
      <c r="P32" s="13">
        <f>'高女'!P17</f>
        <v>6.7</v>
      </c>
      <c r="Q32" s="15">
        <f t="shared" si="0"/>
        <v>20.7</v>
      </c>
      <c r="R32" s="14">
        <f>'高女'!R17</f>
        <v>7.1</v>
      </c>
      <c r="S32" s="14">
        <f>'高女'!S17</f>
        <v>7.1</v>
      </c>
      <c r="T32" s="14">
        <f>'高女'!T17</f>
        <v>6.2</v>
      </c>
      <c r="U32" s="14">
        <f>'高女'!U17</f>
        <v>6.6</v>
      </c>
      <c r="V32" s="14">
        <f>'高女'!V17</f>
        <v>6.6</v>
      </c>
      <c r="W32" s="14">
        <f>'高女'!W17</f>
        <v>1.3</v>
      </c>
      <c r="X32" s="15">
        <f t="shared" si="1"/>
        <v>21.599999999999998</v>
      </c>
      <c r="Y32" s="15">
        <f t="shared" si="2"/>
        <v>42.3</v>
      </c>
      <c r="Z32" s="16">
        <f t="shared" si="3"/>
        <v>26</v>
      </c>
      <c r="AA32" s="2">
        <f t="shared" si="4"/>
      </c>
      <c r="AB32" s="18">
        <f t="shared" si="22"/>
        <v>20.299999999999997</v>
      </c>
      <c r="AC32" s="10">
        <f t="shared" si="5"/>
        <v>26</v>
      </c>
      <c r="AD32" s="10"/>
      <c r="AE32" s="17">
        <f t="shared" si="6"/>
        <v>7</v>
      </c>
      <c r="AF32" s="17">
        <f t="shared" si="7"/>
        <v>7</v>
      </c>
      <c r="AG32" s="17">
        <f t="shared" si="8"/>
        <v>7</v>
      </c>
      <c r="AH32" s="17">
        <f t="shared" si="9"/>
        <v>6.7</v>
      </c>
      <c r="AI32" s="17">
        <f t="shared" si="10"/>
        <v>6.5</v>
      </c>
      <c r="AJ32" s="18">
        <f t="shared" si="11"/>
        <v>20.7</v>
      </c>
      <c r="AK32" s="18"/>
      <c r="AL32" s="17">
        <f t="shared" si="12"/>
        <v>7.1</v>
      </c>
      <c r="AM32" s="17">
        <f t="shared" si="13"/>
        <v>7.1</v>
      </c>
      <c r="AN32" s="17">
        <f t="shared" si="14"/>
        <v>6.6</v>
      </c>
      <c r="AO32" s="17">
        <f t="shared" si="15"/>
        <v>6.6</v>
      </c>
      <c r="AP32" s="17">
        <f t="shared" si="16"/>
        <v>6.2</v>
      </c>
      <c r="AQ32" s="18">
        <f t="shared" si="17"/>
        <v>20.299999999999997</v>
      </c>
      <c r="AR32" s="19"/>
      <c r="AS32" s="10">
        <f t="shared" si="18"/>
        <v>42300000</v>
      </c>
      <c r="AT32" s="10">
        <f t="shared" si="19"/>
        <v>21599.999999999996</v>
      </c>
      <c r="AU32" s="20">
        <f t="shared" si="20"/>
        <v>0.033600000000000005</v>
      </c>
      <c r="AV32" s="20">
        <f t="shared" si="21"/>
        <v>42321598.7336</v>
      </c>
    </row>
    <row r="33" spans="1:48" ht="18" customHeight="1">
      <c r="A33" s="52">
        <v>27</v>
      </c>
      <c r="B33" s="28"/>
      <c r="C33" s="88" t="str">
        <f>'高女'!C18</f>
        <v>間　愛有光</v>
      </c>
      <c r="D33" s="48"/>
      <c r="E33" s="28"/>
      <c r="F33" s="90" t="str">
        <f>'高女'!F18</f>
        <v>はざま　まなみ</v>
      </c>
      <c r="G33" s="48"/>
      <c r="H33" s="88">
        <f>'高女'!H18</f>
        <v>6</v>
      </c>
      <c r="I33" s="32"/>
      <c r="J33" s="89" t="str">
        <f>'高女'!J18</f>
        <v>ｽﾍﾟｰｽｳｫｰｸ</v>
      </c>
      <c r="K33" s="39"/>
      <c r="L33" s="13">
        <f>'高女'!L18</f>
        <v>6.6</v>
      </c>
      <c r="M33" s="13">
        <f>'高女'!M18</f>
        <v>6.6</v>
      </c>
      <c r="N33" s="13">
        <f>'高女'!N18</f>
        <v>6.3</v>
      </c>
      <c r="O33" s="13">
        <f>'高女'!O18</f>
        <v>6.8</v>
      </c>
      <c r="P33" s="13">
        <f>'高女'!P18</f>
        <v>6.9</v>
      </c>
      <c r="Q33" s="15">
        <f t="shared" si="0"/>
        <v>20</v>
      </c>
      <c r="R33" s="14">
        <f>'高女'!R18</f>
        <v>7.1</v>
      </c>
      <c r="S33" s="14">
        <f>'高女'!S18</f>
        <v>6.9</v>
      </c>
      <c r="T33" s="14">
        <f>'高女'!T18</f>
        <v>6.7</v>
      </c>
      <c r="U33" s="14">
        <f>'高女'!U18</f>
        <v>6.9</v>
      </c>
      <c r="V33" s="14">
        <f>'高女'!V18</f>
        <v>6.5</v>
      </c>
      <c r="W33" s="14">
        <f>'高女'!W18</f>
        <v>1.7</v>
      </c>
      <c r="X33" s="15">
        <f t="shared" si="1"/>
        <v>22.2</v>
      </c>
      <c r="Y33" s="15">
        <f t="shared" si="2"/>
        <v>42.2</v>
      </c>
      <c r="Z33" s="16">
        <f t="shared" si="3"/>
        <v>27</v>
      </c>
      <c r="AA33" s="2">
        <f t="shared" si="4"/>
      </c>
      <c r="AB33" s="18">
        <f t="shared" si="22"/>
        <v>20.5</v>
      </c>
      <c r="AC33" s="10">
        <f t="shared" si="5"/>
        <v>27</v>
      </c>
      <c r="AD33" s="10"/>
      <c r="AE33" s="17">
        <f t="shared" si="6"/>
        <v>6.9</v>
      </c>
      <c r="AF33" s="17">
        <f t="shared" si="7"/>
        <v>6.8</v>
      </c>
      <c r="AG33" s="17">
        <f t="shared" si="8"/>
        <v>6.6</v>
      </c>
      <c r="AH33" s="17">
        <f t="shared" si="9"/>
        <v>6.6</v>
      </c>
      <c r="AI33" s="17">
        <f t="shared" si="10"/>
        <v>6.3</v>
      </c>
      <c r="AJ33" s="18">
        <f t="shared" si="11"/>
        <v>20</v>
      </c>
      <c r="AK33" s="18"/>
      <c r="AL33" s="17">
        <f t="shared" si="12"/>
        <v>7.1</v>
      </c>
      <c r="AM33" s="17">
        <f t="shared" si="13"/>
        <v>6.9</v>
      </c>
      <c r="AN33" s="17">
        <f t="shared" si="14"/>
        <v>6.9</v>
      </c>
      <c r="AO33" s="17">
        <f t="shared" si="15"/>
        <v>6.7</v>
      </c>
      <c r="AP33" s="17">
        <f t="shared" si="16"/>
        <v>6.5</v>
      </c>
      <c r="AQ33" s="18">
        <f t="shared" si="17"/>
        <v>20.5</v>
      </c>
      <c r="AR33" s="19"/>
      <c r="AS33" s="10">
        <f t="shared" si="18"/>
        <v>42200000</v>
      </c>
      <c r="AT33" s="10">
        <f t="shared" si="19"/>
        <v>22200</v>
      </c>
      <c r="AU33" s="20">
        <f t="shared" si="20"/>
        <v>0.0341</v>
      </c>
      <c r="AV33" s="20">
        <f t="shared" si="21"/>
        <v>42222198.3341</v>
      </c>
    </row>
    <row r="34" spans="1:48" ht="18" customHeight="1">
      <c r="A34" s="52">
        <v>28</v>
      </c>
      <c r="B34" s="28"/>
      <c r="C34" s="88" t="str">
        <f>'高女'!C19</f>
        <v>片桐里菜</v>
      </c>
      <c r="D34" s="48"/>
      <c r="E34" s="28"/>
      <c r="F34" s="90" t="str">
        <f>'高女'!F19</f>
        <v>かたぎり　りな</v>
      </c>
      <c r="G34" s="48"/>
      <c r="H34" s="88">
        <f>'高女'!H19</f>
        <v>6</v>
      </c>
      <c r="I34" s="32"/>
      <c r="J34" s="89" t="str">
        <f>'高女'!J19</f>
        <v>熊本ＴＣ</v>
      </c>
      <c r="K34" s="39"/>
      <c r="L34" s="13">
        <f>'高女'!L19</f>
        <v>6.8</v>
      </c>
      <c r="M34" s="13">
        <f>'高女'!M19</f>
        <v>6.7</v>
      </c>
      <c r="N34" s="13">
        <f>'高女'!N19</f>
        <v>6.6</v>
      </c>
      <c r="O34" s="13">
        <f>'高女'!O19</f>
        <v>6.9</v>
      </c>
      <c r="P34" s="13">
        <f>'高女'!P19</f>
        <v>6.8</v>
      </c>
      <c r="Q34" s="15">
        <f t="shared" si="0"/>
        <v>20.3</v>
      </c>
      <c r="R34" s="14">
        <f>'高女'!R19</f>
        <v>7</v>
      </c>
      <c r="S34" s="14">
        <f>'高女'!S19</f>
        <v>6.9</v>
      </c>
      <c r="T34" s="14">
        <f>'高女'!T19</f>
        <v>6.6</v>
      </c>
      <c r="U34" s="14">
        <f>'高女'!U19</f>
        <v>7</v>
      </c>
      <c r="V34" s="14">
        <f>'高女'!V19</f>
        <v>6.8</v>
      </c>
      <c r="W34" s="14">
        <f>'高女'!W19</f>
        <v>1.2</v>
      </c>
      <c r="X34" s="15">
        <f t="shared" si="1"/>
        <v>21.9</v>
      </c>
      <c r="Y34" s="15">
        <f t="shared" si="2"/>
        <v>42.2</v>
      </c>
      <c r="Z34" s="16">
        <f t="shared" si="3"/>
        <v>28</v>
      </c>
      <c r="AA34" s="2">
        <f t="shared" si="4"/>
      </c>
      <c r="AB34" s="18">
        <f t="shared" si="22"/>
        <v>20.7</v>
      </c>
      <c r="AC34" s="10">
        <f t="shared" si="5"/>
        <v>27</v>
      </c>
      <c r="AD34" s="10"/>
      <c r="AE34" s="17">
        <f t="shared" si="6"/>
        <v>6.9</v>
      </c>
      <c r="AF34" s="17">
        <f t="shared" si="7"/>
        <v>6.8</v>
      </c>
      <c r="AG34" s="17">
        <f t="shared" si="8"/>
        <v>6.8</v>
      </c>
      <c r="AH34" s="17">
        <f t="shared" si="9"/>
        <v>6.7</v>
      </c>
      <c r="AI34" s="17">
        <f t="shared" si="10"/>
        <v>6.6</v>
      </c>
      <c r="AJ34" s="18">
        <f t="shared" si="11"/>
        <v>20.3</v>
      </c>
      <c r="AK34" s="18"/>
      <c r="AL34" s="17">
        <f t="shared" si="12"/>
        <v>7</v>
      </c>
      <c r="AM34" s="17">
        <f t="shared" si="13"/>
        <v>7</v>
      </c>
      <c r="AN34" s="17">
        <f t="shared" si="14"/>
        <v>6.9</v>
      </c>
      <c r="AO34" s="17">
        <f t="shared" si="15"/>
        <v>6.8</v>
      </c>
      <c r="AP34" s="17">
        <f t="shared" si="16"/>
        <v>6.6</v>
      </c>
      <c r="AQ34" s="18">
        <f t="shared" si="17"/>
        <v>20.7</v>
      </c>
      <c r="AR34" s="19"/>
      <c r="AS34" s="10">
        <f t="shared" si="18"/>
        <v>42200000</v>
      </c>
      <c r="AT34" s="10">
        <f t="shared" si="19"/>
        <v>21900</v>
      </c>
      <c r="AU34" s="20">
        <f t="shared" si="20"/>
        <v>0.0343</v>
      </c>
      <c r="AV34" s="20">
        <f t="shared" si="21"/>
        <v>42221898.8343</v>
      </c>
    </row>
    <row r="35" spans="1:48" ht="18" customHeight="1">
      <c r="A35" s="52">
        <v>29</v>
      </c>
      <c r="B35" s="28"/>
      <c r="C35" s="88" t="str">
        <f>'中女'!C18</f>
        <v>奥村春香</v>
      </c>
      <c r="D35" s="48"/>
      <c r="E35" s="28"/>
      <c r="F35" s="90" t="str">
        <f>'中女'!F18</f>
        <v>おくむら　はるか</v>
      </c>
      <c r="G35" s="48"/>
      <c r="H35" s="88">
        <f>'中女'!H18</f>
        <v>2</v>
      </c>
      <c r="I35" s="32"/>
      <c r="J35" s="89" t="str">
        <f>'中女'!J18</f>
        <v>熊本ＴＣ</v>
      </c>
      <c r="K35" s="39"/>
      <c r="L35" s="13">
        <f>'中女'!L18</f>
        <v>6.7</v>
      </c>
      <c r="M35" s="13">
        <f>'中女'!M18</f>
        <v>6.7</v>
      </c>
      <c r="N35" s="13">
        <f>'中女'!N18</f>
        <v>6</v>
      </c>
      <c r="O35" s="13">
        <f>'中女'!O18</f>
        <v>6.3</v>
      </c>
      <c r="P35" s="13">
        <f>'中女'!P18</f>
        <v>6.2</v>
      </c>
      <c r="Q35" s="15">
        <f t="shared" si="0"/>
        <v>19.2</v>
      </c>
      <c r="R35" s="14">
        <f>'中女'!R18</f>
        <v>7.1</v>
      </c>
      <c r="S35" s="14">
        <f>'中女'!S18</f>
        <v>7.1</v>
      </c>
      <c r="T35" s="14">
        <f>'中女'!T18</f>
        <v>7.1</v>
      </c>
      <c r="U35" s="14">
        <f>'中女'!U18</f>
        <v>6.9</v>
      </c>
      <c r="V35" s="14">
        <f>'中女'!V18</f>
        <v>6.4</v>
      </c>
      <c r="W35" s="14">
        <f>'中女'!W18</f>
        <v>1.8</v>
      </c>
      <c r="X35" s="15">
        <f t="shared" si="1"/>
        <v>22.900000000000002</v>
      </c>
      <c r="Y35" s="15">
        <f t="shared" si="2"/>
        <v>42.1</v>
      </c>
      <c r="Z35" s="16">
        <f t="shared" si="3"/>
        <v>29</v>
      </c>
      <c r="AA35" s="2">
        <f t="shared" si="4"/>
      </c>
      <c r="AB35" s="18">
        <f t="shared" si="22"/>
        <v>21.1</v>
      </c>
      <c r="AC35" s="10">
        <f t="shared" si="5"/>
        <v>29</v>
      </c>
      <c r="AE35" s="17">
        <f t="shared" si="6"/>
        <v>6.7</v>
      </c>
      <c r="AF35" s="17">
        <f t="shared" si="7"/>
        <v>6.7</v>
      </c>
      <c r="AG35" s="17">
        <f t="shared" si="8"/>
        <v>6.3</v>
      </c>
      <c r="AH35" s="17">
        <f t="shared" si="9"/>
        <v>6.2</v>
      </c>
      <c r="AI35" s="17">
        <f t="shared" si="10"/>
        <v>6</v>
      </c>
      <c r="AJ35" s="18">
        <f t="shared" si="11"/>
        <v>19.2</v>
      </c>
      <c r="AK35" s="18"/>
      <c r="AL35" s="17">
        <f t="shared" si="12"/>
        <v>7.1</v>
      </c>
      <c r="AM35" s="17">
        <f t="shared" si="13"/>
        <v>7.1</v>
      </c>
      <c r="AN35" s="17">
        <f t="shared" si="14"/>
        <v>7.1</v>
      </c>
      <c r="AO35" s="17">
        <f t="shared" si="15"/>
        <v>6.9</v>
      </c>
      <c r="AP35" s="17">
        <f t="shared" si="16"/>
        <v>6.4</v>
      </c>
      <c r="AQ35" s="18">
        <f t="shared" si="17"/>
        <v>21.1</v>
      </c>
      <c r="AR35" s="19"/>
      <c r="AS35" s="10">
        <f t="shared" si="18"/>
        <v>42100000</v>
      </c>
      <c r="AT35" s="10">
        <f t="shared" si="19"/>
        <v>22900.000000000004</v>
      </c>
      <c r="AU35" s="20">
        <f t="shared" si="20"/>
        <v>0.03459999999999999</v>
      </c>
      <c r="AV35" s="20">
        <f t="shared" si="21"/>
        <v>42122898.2346</v>
      </c>
    </row>
    <row r="36" spans="1:48" s="49" customFormat="1" ht="18" customHeight="1">
      <c r="A36" s="52">
        <v>30</v>
      </c>
      <c r="B36" s="28"/>
      <c r="C36" s="88" t="str">
        <f>'高女'!C20</f>
        <v>児玉優由</v>
      </c>
      <c r="D36" s="48"/>
      <c r="E36" s="28"/>
      <c r="F36" s="90" t="str">
        <f>'高女'!F20</f>
        <v>こだま　ゆうゆ</v>
      </c>
      <c r="G36" s="48"/>
      <c r="H36" s="88">
        <f>'高女'!H20</f>
        <v>6</v>
      </c>
      <c r="I36" s="32"/>
      <c r="J36" s="89" t="str">
        <f>'高女'!J20</f>
        <v>ｺﾐｭﾆﾃｨｰ・Ｓ・Ｓ</v>
      </c>
      <c r="K36" s="39"/>
      <c r="L36" s="13">
        <f>'高女'!L20</f>
        <v>6.6</v>
      </c>
      <c r="M36" s="13">
        <f>'高女'!M20</f>
        <v>6.7</v>
      </c>
      <c r="N36" s="13">
        <f>'高女'!N20</f>
        <v>6.8</v>
      </c>
      <c r="O36" s="13">
        <f>'高女'!O20</f>
        <v>6.9</v>
      </c>
      <c r="P36" s="13">
        <f>'高女'!P20</f>
        <v>6.8</v>
      </c>
      <c r="Q36" s="15">
        <f t="shared" si="0"/>
        <v>20.3</v>
      </c>
      <c r="R36" s="14">
        <f>'高女'!R20</f>
        <v>6.4</v>
      </c>
      <c r="S36" s="14">
        <f>'高女'!S20</f>
        <v>6.4</v>
      </c>
      <c r="T36" s="14">
        <f>'高女'!T20</f>
        <v>6.8</v>
      </c>
      <c r="U36" s="14">
        <f>'高女'!U20</f>
        <v>6.6</v>
      </c>
      <c r="V36" s="14">
        <f>'高女'!V20</f>
        <v>6.5</v>
      </c>
      <c r="W36" s="14">
        <f>'高女'!W20</f>
        <v>2.3</v>
      </c>
      <c r="X36" s="15">
        <f t="shared" si="1"/>
        <v>21.8</v>
      </c>
      <c r="Y36" s="15">
        <f t="shared" si="2"/>
        <v>42.1</v>
      </c>
      <c r="Z36" s="16">
        <f t="shared" si="3"/>
        <v>30</v>
      </c>
      <c r="AA36" s="2">
        <f t="shared" si="4"/>
      </c>
      <c r="AB36" s="18">
        <f t="shared" si="22"/>
        <v>19.5</v>
      </c>
      <c r="AC36" s="10">
        <f t="shared" si="5"/>
        <v>29</v>
      </c>
      <c r="AD36" s="10"/>
      <c r="AE36" s="17">
        <f t="shared" si="6"/>
        <v>6.9</v>
      </c>
      <c r="AF36" s="17">
        <f t="shared" si="7"/>
        <v>6.8</v>
      </c>
      <c r="AG36" s="17">
        <f t="shared" si="8"/>
        <v>6.8</v>
      </c>
      <c r="AH36" s="17">
        <f t="shared" si="9"/>
        <v>6.7</v>
      </c>
      <c r="AI36" s="17">
        <f t="shared" si="10"/>
        <v>6.6</v>
      </c>
      <c r="AJ36" s="18">
        <f t="shared" si="11"/>
        <v>20.3</v>
      </c>
      <c r="AK36" s="18"/>
      <c r="AL36" s="17">
        <f t="shared" si="12"/>
        <v>6.8</v>
      </c>
      <c r="AM36" s="17">
        <f t="shared" si="13"/>
        <v>6.6</v>
      </c>
      <c r="AN36" s="17">
        <f t="shared" si="14"/>
        <v>6.5</v>
      </c>
      <c r="AO36" s="17">
        <f t="shared" si="15"/>
        <v>6.4</v>
      </c>
      <c r="AP36" s="17">
        <f t="shared" si="16"/>
        <v>6.4</v>
      </c>
      <c r="AQ36" s="18">
        <f t="shared" si="17"/>
        <v>19.5</v>
      </c>
      <c r="AR36" s="19"/>
      <c r="AS36" s="10">
        <f t="shared" si="18"/>
        <v>42100000</v>
      </c>
      <c r="AT36" s="10">
        <f t="shared" si="19"/>
        <v>21800</v>
      </c>
      <c r="AU36" s="20">
        <f t="shared" si="20"/>
        <v>0.0327</v>
      </c>
      <c r="AV36" s="20">
        <f t="shared" si="21"/>
        <v>42121797.7327</v>
      </c>
    </row>
    <row r="37" spans="1:48" s="49" customFormat="1" ht="18" customHeight="1">
      <c r="A37" s="52">
        <v>31</v>
      </c>
      <c r="B37" s="28"/>
      <c r="C37" s="88" t="str">
        <f>'中女'!C19</f>
        <v>栫井　　咲</v>
      </c>
      <c r="D37" s="48"/>
      <c r="E37" s="28"/>
      <c r="F37" s="90" t="str">
        <f>'中女'!F19</f>
        <v>かこい　さき</v>
      </c>
      <c r="G37" s="48"/>
      <c r="H37" s="88">
        <f>'中女'!H19</f>
        <v>3</v>
      </c>
      <c r="I37" s="32"/>
      <c r="J37" s="89" t="str">
        <f>'中女'!J19</f>
        <v>小林Ｔ.ＪＵＮＰＩＮ</v>
      </c>
      <c r="K37" s="39"/>
      <c r="L37" s="13">
        <f>'中女'!L19</f>
        <v>6.6</v>
      </c>
      <c r="M37" s="13">
        <f>'中女'!M19</f>
        <v>6.5</v>
      </c>
      <c r="N37" s="13">
        <f>'中女'!N19</f>
        <v>6.7</v>
      </c>
      <c r="O37" s="13">
        <f>'中女'!O19</f>
        <v>6.7</v>
      </c>
      <c r="P37" s="13">
        <f>'中女'!P19</f>
        <v>6.3</v>
      </c>
      <c r="Q37" s="15">
        <f t="shared" si="0"/>
        <v>19.8</v>
      </c>
      <c r="R37" s="14">
        <f>'中女'!R19</f>
        <v>7</v>
      </c>
      <c r="S37" s="14">
        <f>'中女'!S19</f>
        <v>6.8</v>
      </c>
      <c r="T37" s="14">
        <f>'中女'!T19</f>
        <v>6.6</v>
      </c>
      <c r="U37" s="14">
        <f>'中女'!U19</f>
        <v>6.8</v>
      </c>
      <c r="V37" s="14">
        <f>'中女'!V19</f>
        <v>6.5</v>
      </c>
      <c r="W37" s="14">
        <f>'中女'!W19</f>
        <v>1.9</v>
      </c>
      <c r="X37" s="15">
        <f t="shared" si="1"/>
        <v>22.099999999999998</v>
      </c>
      <c r="Y37" s="15">
        <f t="shared" si="2"/>
        <v>41.9</v>
      </c>
      <c r="Z37" s="16">
        <f t="shared" si="3"/>
        <v>31</v>
      </c>
      <c r="AA37" s="2">
        <f t="shared" si="4"/>
      </c>
      <c r="AB37" s="18">
        <f t="shared" si="22"/>
        <v>20.2</v>
      </c>
      <c r="AC37" s="10">
        <f t="shared" si="5"/>
        <v>31</v>
      </c>
      <c r="AD37" s="6"/>
      <c r="AE37" s="17">
        <f t="shared" si="6"/>
        <v>6.7</v>
      </c>
      <c r="AF37" s="17">
        <f t="shared" si="7"/>
        <v>6.7</v>
      </c>
      <c r="AG37" s="17">
        <f t="shared" si="8"/>
        <v>6.6</v>
      </c>
      <c r="AH37" s="17">
        <f t="shared" si="9"/>
        <v>6.5</v>
      </c>
      <c r="AI37" s="17">
        <f t="shared" si="10"/>
        <v>6.3</v>
      </c>
      <c r="AJ37" s="18">
        <f t="shared" si="11"/>
        <v>19.8</v>
      </c>
      <c r="AK37" s="18"/>
      <c r="AL37" s="17">
        <f t="shared" si="12"/>
        <v>7</v>
      </c>
      <c r="AM37" s="17">
        <f t="shared" si="13"/>
        <v>6.8</v>
      </c>
      <c r="AN37" s="17">
        <f t="shared" si="14"/>
        <v>6.8</v>
      </c>
      <c r="AO37" s="17">
        <f t="shared" si="15"/>
        <v>6.6</v>
      </c>
      <c r="AP37" s="17">
        <f t="shared" si="16"/>
        <v>6.5</v>
      </c>
      <c r="AQ37" s="18">
        <f t="shared" si="17"/>
        <v>20.2</v>
      </c>
      <c r="AR37" s="19"/>
      <c r="AS37" s="10">
        <f t="shared" si="18"/>
        <v>41900000</v>
      </c>
      <c r="AT37" s="10">
        <f t="shared" si="19"/>
        <v>22099.999999999996</v>
      </c>
      <c r="AU37" s="20">
        <f t="shared" si="20"/>
        <v>0.0337</v>
      </c>
      <c r="AV37" s="20">
        <f t="shared" si="21"/>
        <v>41922098.1337</v>
      </c>
    </row>
    <row r="38" spans="1:48" s="49" customFormat="1" ht="18" customHeight="1">
      <c r="A38" s="52">
        <v>32</v>
      </c>
      <c r="B38" s="28"/>
      <c r="C38" s="88" t="str">
        <f>'高女'!C21</f>
        <v>種子田　麻衣</v>
      </c>
      <c r="D38" s="48"/>
      <c r="E38" s="28"/>
      <c r="F38" s="90" t="str">
        <f>'高女'!F21</f>
        <v>たねだ　　まい</v>
      </c>
      <c r="G38" s="48"/>
      <c r="H38" s="88">
        <f>'高女'!H21</f>
        <v>5</v>
      </c>
      <c r="I38" s="32"/>
      <c r="J38" s="89" t="str">
        <f>'高女'!J21</f>
        <v>小林Ｔ.ＪＵＮＰＩＮ</v>
      </c>
      <c r="K38" s="39"/>
      <c r="L38" s="13">
        <f>'高女'!L21</f>
        <v>6.7</v>
      </c>
      <c r="M38" s="13">
        <f>'高女'!M21</f>
        <v>6.7</v>
      </c>
      <c r="N38" s="13">
        <f>'高女'!N21</f>
        <v>7</v>
      </c>
      <c r="O38" s="13">
        <f>'高女'!O21</f>
        <v>6.3</v>
      </c>
      <c r="P38" s="13">
        <f>'高女'!P21</f>
        <v>6.8</v>
      </c>
      <c r="Q38" s="15">
        <f t="shared" si="0"/>
        <v>20.2</v>
      </c>
      <c r="R38" s="14">
        <f>'高女'!R21</f>
        <v>6.8</v>
      </c>
      <c r="S38" s="14">
        <f>'高女'!S21</f>
        <v>6.8</v>
      </c>
      <c r="T38" s="14">
        <f>'高女'!T21</f>
        <v>6.9</v>
      </c>
      <c r="U38" s="14">
        <f>'高女'!U21</f>
        <v>6.8</v>
      </c>
      <c r="V38" s="14">
        <f>'高女'!V21</f>
        <v>6.4</v>
      </c>
      <c r="W38" s="14">
        <f>'高女'!W21</f>
        <v>1.3</v>
      </c>
      <c r="X38" s="15">
        <f t="shared" si="1"/>
        <v>21.7</v>
      </c>
      <c r="Y38" s="15">
        <f t="shared" si="2"/>
        <v>41.9</v>
      </c>
      <c r="Z38" s="16">
        <f t="shared" si="3"/>
        <v>32</v>
      </c>
      <c r="AA38" s="2">
        <f t="shared" si="4"/>
      </c>
      <c r="AB38" s="18">
        <f t="shared" si="22"/>
        <v>20.4</v>
      </c>
      <c r="AC38" s="10">
        <f t="shared" si="5"/>
        <v>31</v>
      </c>
      <c r="AD38" s="10"/>
      <c r="AE38" s="17">
        <f t="shared" si="6"/>
        <v>7</v>
      </c>
      <c r="AF38" s="17">
        <f t="shared" si="7"/>
        <v>6.8</v>
      </c>
      <c r="AG38" s="17">
        <f t="shared" si="8"/>
        <v>6.7</v>
      </c>
      <c r="AH38" s="17">
        <f t="shared" si="9"/>
        <v>6.7</v>
      </c>
      <c r="AI38" s="17">
        <f t="shared" si="10"/>
        <v>6.3</v>
      </c>
      <c r="AJ38" s="18">
        <f t="shared" si="11"/>
        <v>20.2</v>
      </c>
      <c r="AK38" s="18"/>
      <c r="AL38" s="17">
        <f t="shared" si="12"/>
        <v>6.9</v>
      </c>
      <c r="AM38" s="17">
        <f t="shared" si="13"/>
        <v>6.8</v>
      </c>
      <c r="AN38" s="17">
        <f t="shared" si="14"/>
        <v>6.8</v>
      </c>
      <c r="AO38" s="17">
        <f t="shared" si="15"/>
        <v>6.8</v>
      </c>
      <c r="AP38" s="17">
        <f t="shared" si="16"/>
        <v>6.4</v>
      </c>
      <c r="AQ38" s="18">
        <f t="shared" si="17"/>
        <v>20.4</v>
      </c>
      <c r="AR38" s="19"/>
      <c r="AS38" s="10">
        <f t="shared" si="18"/>
        <v>41900000</v>
      </c>
      <c r="AT38" s="10">
        <f t="shared" si="19"/>
        <v>21700</v>
      </c>
      <c r="AU38" s="20">
        <f t="shared" si="20"/>
        <v>0.0337</v>
      </c>
      <c r="AV38" s="20">
        <f t="shared" si="21"/>
        <v>41921698.7337</v>
      </c>
    </row>
    <row r="39" spans="1:54" s="49" customFormat="1" ht="18" customHeight="1">
      <c r="A39" s="52">
        <v>33</v>
      </c>
      <c r="B39" s="28"/>
      <c r="C39" s="88" t="str">
        <f>'高女'!C22</f>
        <v>福永智里</v>
      </c>
      <c r="D39" s="48"/>
      <c r="E39" s="28"/>
      <c r="F39" s="90" t="str">
        <f>'高女'!F22</f>
        <v>ふくなが　ちさと</v>
      </c>
      <c r="G39" s="48"/>
      <c r="H39" s="88">
        <f>'高女'!H22</f>
        <v>6</v>
      </c>
      <c r="I39" s="32"/>
      <c r="J39" s="89" t="str">
        <f>'高女'!J22</f>
        <v>隼人Tｽﾎﾟｰﾂ少年団</v>
      </c>
      <c r="K39" s="39"/>
      <c r="L39" s="13">
        <f>'高女'!L22</f>
        <v>6.7</v>
      </c>
      <c r="M39" s="13">
        <f>'高女'!M22</f>
        <v>6.7</v>
      </c>
      <c r="N39" s="13">
        <f>'高女'!N22</f>
        <v>7</v>
      </c>
      <c r="O39" s="13">
        <f>'高女'!O22</f>
        <v>7.1</v>
      </c>
      <c r="P39" s="13">
        <f>'高女'!P22</f>
        <v>6.9</v>
      </c>
      <c r="Q39" s="15">
        <f aca="true" t="shared" si="23" ref="Q39:Q55">IF(C39="","",AJ39)</f>
        <v>20.6</v>
      </c>
      <c r="R39" s="14">
        <f>'高女'!R22</f>
        <v>6.3</v>
      </c>
      <c r="S39" s="14">
        <f>'高女'!S22</f>
        <v>6.2</v>
      </c>
      <c r="T39" s="14">
        <f>'高女'!T22</f>
        <v>6.3</v>
      </c>
      <c r="U39" s="14">
        <f>'高女'!U22</f>
        <v>6.8</v>
      </c>
      <c r="V39" s="14">
        <f>'高女'!V22</f>
        <v>6.2</v>
      </c>
      <c r="W39" s="14">
        <f>'高女'!W22</f>
        <v>2.3</v>
      </c>
      <c r="X39" s="15">
        <f aca="true" t="shared" si="24" ref="X39:X55">IF(C39="","",W39+AQ39)</f>
        <v>21.1</v>
      </c>
      <c r="Y39" s="15">
        <f aca="true" t="shared" si="25" ref="Y39:Y55">IF(C39="","",ROUND(AJ39+W39+AQ39,1))</f>
        <v>41.7</v>
      </c>
      <c r="Z39" s="16">
        <f t="shared" si="3"/>
        <v>33</v>
      </c>
      <c r="AA39" s="2">
        <f aca="true" t="shared" si="26" ref="AA39:AA55">IF(Z39&lt;=10,"決勝進出","")</f>
      </c>
      <c r="AB39" s="18">
        <f t="shared" si="22"/>
        <v>18.8</v>
      </c>
      <c r="AC39" s="10">
        <f t="shared" si="5"/>
        <v>33</v>
      </c>
      <c r="AD39" s="10"/>
      <c r="AE39" s="17">
        <f aca="true" t="shared" si="27" ref="AE39:AE55">IF(L39="",0,LARGE($L39:$P39,1))</f>
        <v>7.1</v>
      </c>
      <c r="AF39" s="17">
        <f aca="true" t="shared" si="28" ref="AF39:AF55">IF(M39="",0,LARGE($L39:$P39,2))</f>
        <v>7</v>
      </c>
      <c r="AG39" s="17">
        <f aca="true" t="shared" si="29" ref="AG39:AG55">IF(N39="",0,LARGE($L39:$P39,3))</f>
        <v>6.9</v>
      </c>
      <c r="AH39" s="17">
        <f aca="true" t="shared" si="30" ref="AH39:AH55">IF(O39="",0,LARGE($L39:$P39,4))</f>
        <v>6.7</v>
      </c>
      <c r="AI39" s="17">
        <f aca="true" t="shared" si="31" ref="AI39:AI55">IF(P39="",0,LARGE($L39:$P39,5))</f>
        <v>6.7</v>
      </c>
      <c r="AJ39" s="18">
        <f aca="true" t="shared" si="32" ref="AJ39:AJ55">SUM(AF39:AH39)</f>
        <v>20.6</v>
      </c>
      <c r="AK39" s="18"/>
      <c r="AL39" s="17">
        <f aca="true" t="shared" si="33" ref="AL39:AL55">IF(R39="",0,LARGE($R39:$V39,1))</f>
        <v>6.8</v>
      </c>
      <c r="AM39" s="17">
        <f aca="true" t="shared" si="34" ref="AM39:AM55">IF(S39="",0,LARGE($R39:$V39,2))</f>
        <v>6.3</v>
      </c>
      <c r="AN39" s="17">
        <f aca="true" t="shared" si="35" ref="AN39:AN55">IF(T39="",0,LARGE($R39:$V39,3))</f>
        <v>6.3</v>
      </c>
      <c r="AO39" s="17">
        <f aca="true" t="shared" si="36" ref="AO39:AO55">IF(U39="",0,LARGE($R39:$V39,4))</f>
        <v>6.2</v>
      </c>
      <c r="AP39" s="17">
        <f aca="true" t="shared" si="37" ref="AP39:AP55">IF(V39="",0,LARGE($R39:$V39,5))</f>
        <v>6.2</v>
      </c>
      <c r="AQ39" s="18">
        <f aca="true" t="shared" si="38" ref="AQ39:AQ55">SUM(AM39:AO39)</f>
        <v>18.8</v>
      </c>
      <c r="AR39" s="19"/>
      <c r="AS39" s="10">
        <f aca="true" t="shared" si="39" ref="AS39:AS55">IF(Y39="",0,Y39*1000000)</f>
        <v>41700000</v>
      </c>
      <c r="AT39" s="10">
        <f aca="true" t="shared" si="40" ref="AT39:AT55">IF(X39="",0,X39*1000)</f>
        <v>21100</v>
      </c>
      <c r="AU39" s="20">
        <f aca="true" t="shared" si="41" ref="AU39:AU55">SUM(R39:V39)/1000</f>
        <v>0.0318</v>
      </c>
      <c r="AV39" s="20">
        <f aca="true" t="shared" si="42" ref="AV39:AV55">ROUND(AS39+AT39-W39+AU39,4)</f>
        <v>41721097.7318</v>
      </c>
      <c r="AW39" s="22"/>
      <c r="AX39" s="22"/>
      <c r="AY39" s="22"/>
      <c r="AZ39" s="22"/>
      <c r="BA39" s="22"/>
      <c r="BB39" s="22"/>
    </row>
    <row r="40" spans="1:54" s="49" customFormat="1" ht="18" customHeight="1">
      <c r="A40" s="52">
        <v>34</v>
      </c>
      <c r="B40" s="28"/>
      <c r="C40" s="88" t="str">
        <f>'高女'!C23</f>
        <v>山野真依</v>
      </c>
      <c r="D40" s="48"/>
      <c r="E40" s="28"/>
      <c r="F40" s="90" t="str">
        <f>'高女'!F23</f>
        <v>やまの　まい</v>
      </c>
      <c r="G40" s="48"/>
      <c r="H40" s="88">
        <f>'高女'!H23</f>
        <v>5</v>
      </c>
      <c r="I40" s="32"/>
      <c r="J40" s="89" t="str">
        <f>'高女'!J23</f>
        <v>熊本ＴＣ</v>
      </c>
      <c r="K40" s="39"/>
      <c r="L40" s="13">
        <f>'高女'!L23</f>
        <v>6.5</v>
      </c>
      <c r="M40" s="13">
        <f>'高女'!M23</f>
        <v>6.6</v>
      </c>
      <c r="N40" s="13">
        <f>'高女'!N23</f>
        <v>6.8</v>
      </c>
      <c r="O40" s="13">
        <f>'高女'!O23</f>
        <v>7.1</v>
      </c>
      <c r="P40" s="13">
        <f>'高女'!P23</f>
        <v>6.5</v>
      </c>
      <c r="Q40" s="15">
        <f t="shared" si="23"/>
        <v>19.9</v>
      </c>
      <c r="R40" s="14">
        <f>'高女'!R23</f>
        <v>6.8</v>
      </c>
      <c r="S40" s="14">
        <f>'高女'!S23</f>
        <v>6.9</v>
      </c>
      <c r="T40" s="14">
        <f>'高女'!T23</f>
        <v>6.8</v>
      </c>
      <c r="U40" s="14">
        <f>'高女'!U23</f>
        <v>6.9</v>
      </c>
      <c r="V40" s="14">
        <f>'高女'!V23</f>
        <v>6.7</v>
      </c>
      <c r="W40" s="14">
        <f>'高女'!W23</f>
        <v>1.2</v>
      </c>
      <c r="X40" s="15">
        <f t="shared" si="24"/>
        <v>21.7</v>
      </c>
      <c r="Y40" s="15">
        <f t="shared" si="25"/>
        <v>41.6</v>
      </c>
      <c r="Z40" s="16">
        <f t="shared" si="3"/>
        <v>34</v>
      </c>
      <c r="AA40" s="2">
        <f t="shared" si="26"/>
      </c>
      <c r="AB40" s="18">
        <f t="shared" si="22"/>
        <v>20.5</v>
      </c>
      <c r="AC40" s="10">
        <f t="shared" si="5"/>
        <v>34</v>
      </c>
      <c r="AD40" s="10"/>
      <c r="AE40" s="17">
        <f t="shared" si="27"/>
        <v>7.1</v>
      </c>
      <c r="AF40" s="17">
        <f t="shared" si="28"/>
        <v>6.8</v>
      </c>
      <c r="AG40" s="17">
        <f t="shared" si="29"/>
        <v>6.6</v>
      </c>
      <c r="AH40" s="17">
        <f t="shared" si="30"/>
        <v>6.5</v>
      </c>
      <c r="AI40" s="17">
        <f t="shared" si="31"/>
        <v>6.5</v>
      </c>
      <c r="AJ40" s="18">
        <f t="shared" si="32"/>
        <v>19.9</v>
      </c>
      <c r="AK40" s="18"/>
      <c r="AL40" s="17">
        <f t="shared" si="33"/>
        <v>6.9</v>
      </c>
      <c r="AM40" s="17">
        <f t="shared" si="34"/>
        <v>6.9</v>
      </c>
      <c r="AN40" s="17">
        <f t="shared" si="35"/>
        <v>6.8</v>
      </c>
      <c r="AO40" s="17">
        <f t="shared" si="36"/>
        <v>6.8</v>
      </c>
      <c r="AP40" s="17">
        <f t="shared" si="37"/>
        <v>6.7</v>
      </c>
      <c r="AQ40" s="18">
        <f t="shared" si="38"/>
        <v>20.5</v>
      </c>
      <c r="AR40" s="19"/>
      <c r="AS40" s="10">
        <f t="shared" si="39"/>
        <v>41600000</v>
      </c>
      <c r="AT40" s="10">
        <f t="shared" si="40"/>
        <v>21700</v>
      </c>
      <c r="AU40" s="20">
        <f t="shared" si="41"/>
        <v>0.0341</v>
      </c>
      <c r="AV40" s="20">
        <f t="shared" si="42"/>
        <v>41621698.8341</v>
      </c>
      <c r="AW40" s="22"/>
      <c r="AX40" s="22"/>
      <c r="AY40" s="22"/>
      <c r="AZ40" s="22"/>
      <c r="BA40" s="22"/>
      <c r="BB40" s="22"/>
    </row>
    <row r="41" spans="1:54" s="49" customFormat="1" ht="18" customHeight="1">
      <c r="A41" s="52">
        <v>35</v>
      </c>
      <c r="B41" s="28"/>
      <c r="C41" s="88" t="str">
        <f>'高女'!C24</f>
        <v>草場　　遥</v>
      </c>
      <c r="D41" s="48"/>
      <c r="E41" s="28"/>
      <c r="F41" s="90" t="str">
        <f>'高女'!F24</f>
        <v>くさば　はるか</v>
      </c>
      <c r="G41" s="48"/>
      <c r="H41" s="88">
        <f>'高女'!H24</f>
        <v>5</v>
      </c>
      <c r="I41" s="32"/>
      <c r="J41" s="89" t="str">
        <f>'高女'!J24</f>
        <v>ｴｱｰﾌﾛｰﾄ</v>
      </c>
      <c r="K41" s="39"/>
      <c r="L41" s="13">
        <f>'高女'!L24</f>
        <v>6.8</v>
      </c>
      <c r="M41" s="13">
        <f>'高女'!M24</f>
        <v>6.7</v>
      </c>
      <c r="N41" s="13">
        <f>'高女'!N24</f>
        <v>7.1</v>
      </c>
      <c r="O41" s="13">
        <f>'高女'!O24</f>
        <v>6.7</v>
      </c>
      <c r="P41" s="13">
        <f>'高女'!P24</f>
        <v>6.6</v>
      </c>
      <c r="Q41" s="15">
        <f t="shared" si="23"/>
        <v>20.2</v>
      </c>
      <c r="R41" s="14">
        <f>'高女'!R24</f>
        <v>6.7</v>
      </c>
      <c r="S41" s="14">
        <f>'高女'!S24</f>
        <v>6.4</v>
      </c>
      <c r="T41" s="14">
        <f>'高女'!T24</f>
        <v>7</v>
      </c>
      <c r="U41" s="14">
        <f>'高女'!U24</f>
        <v>6.8</v>
      </c>
      <c r="V41" s="14">
        <f>'高女'!V24</f>
        <v>6.6</v>
      </c>
      <c r="W41" s="14">
        <f>'高女'!W24</f>
        <v>1.3</v>
      </c>
      <c r="X41" s="15">
        <f t="shared" si="24"/>
        <v>21.400000000000002</v>
      </c>
      <c r="Y41" s="15">
        <f t="shared" si="25"/>
        <v>41.6</v>
      </c>
      <c r="Z41" s="16">
        <f t="shared" si="3"/>
        <v>35</v>
      </c>
      <c r="AA41" s="2">
        <f t="shared" si="26"/>
      </c>
      <c r="AB41" s="18">
        <f t="shared" si="22"/>
        <v>20.1</v>
      </c>
      <c r="AC41" s="10">
        <f t="shared" si="5"/>
        <v>34</v>
      </c>
      <c r="AD41" s="6"/>
      <c r="AE41" s="17">
        <f t="shared" si="27"/>
        <v>7.1</v>
      </c>
      <c r="AF41" s="17">
        <f t="shared" si="28"/>
        <v>6.8</v>
      </c>
      <c r="AG41" s="17">
        <f t="shared" si="29"/>
        <v>6.7</v>
      </c>
      <c r="AH41" s="17">
        <f t="shared" si="30"/>
        <v>6.7</v>
      </c>
      <c r="AI41" s="17">
        <f t="shared" si="31"/>
        <v>6.6</v>
      </c>
      <c r="AJ41" s="18">
        <f t="shared" si="32"/>
        <v>20.2</v>
      </c>
      <c r="AK41" s="18"/>
      <c r="AL41" s="17">
        <f t="shared" si="33"/>
        <v>7</v>
      </c>
      <c r="AM41" s="17">
        <f t="shared" si="34"/>
        <v>6.8</v>
      </c>
      <c r="AN41" s="17">
        <f t="shared" si="35"/>
        <v>6.7</v>
      </c>
      <c r="AO41" s="17">
        <f t="shared" si="36"/>
        <v>6.6</v>
      </c>
      <c r="AP41" s="17">
        <f t="shared" si="37"/>
        <v>6.4</v>
      </c>
      <c r="AQ41" s="18">
        <f t="shared" si="38"/>
        <v>20.1</v>
      </c>
      <c r="AR41" s="19"/>
      <c r="AS41" s="10">
        <f t="shared" si="39"/>
        <v>41600000</v>
      </c>
      <c r="AT41" s="10">
        <f t="shared" si="40"/>
        <v>21400.000000000004</v>
      </c>
      <c r="AU41" s="20">
        <f t="shared" si="41"/>
        <v>0.0335</v>
      </c>
      <c r="AV41" s="20">
        <f t="shared" si="42"/>
        <v>41621398.7335</v>
      </c>
      <c r="AW41" s="22"/>
      <c r="AX41" s="22"/>
      <c r="AY41" s="22"/>
      <c r="AZ41" s="22"/>
      <c r="BA41" s="22"/>
      <c r="BB41" s="22"/>
    </row>
    <row r="42" spans="1:54" s="49" customFormat="1" ht="18" customHeight="1">
      <c r="A42" s="52">
        <v>36</v>
      </c>
      <c r="B42" s="28"/>
      <c r="C42" s="88" t="str">
        <f>'高女'!C25</f>
        <v>奥津充子</v>
      </c>
      <c r="D42" s="48"/>
      <c r="E42" s="28"/>
      <c r="F42" s="90" t="str">
        <f>'高女'!F25</f>
        <v>おくつ　あつこ</v>
      </c>
      <c r="G42" s="48"/>
      <c r="H42" s="88">
        <f>'高女'!H25</f>
        <v>5</v>
      </c>
      <c r="I42" s="32"/>
      <c r="J42" s="89" t="str">
        <f>'高女'!J25</f>
        <v>ｴｱｰﾌﾛｰﾄ</v>
      </c>
      <c r="K42" s="39"/>
      <c r="L42" s="13">
        <f>'高女'!L25</f>
        <v>6.9</v>
      </c>
      <c r="M42" s="13">
        <f>'高女'!M25</f>
        <v>6.7</v>
      </c>
      <c r="N42" s="13">
        <f>'高女'!N25</f>
        <v>7.2</v>
      </c>
      <c r="O42" s="13">
        <f>'高女'!O25</f>
        <v>6.8</v>
      </c>
      <c r="P42" s="13">
        <f>'高女'!P25</f>
        <v>6.5</v>
      </c>
      <c r="Q42" s="15">
        <f t="shared" si="23"/>
        <v>20.4</v>
      </c>
      <c r="R42" s="14">
        <f>'高女'!R25</f>
        <v>6.6</v>
      </c>
      <c r="S42" s="14">
        <f>'高女'!S25</f>
        <v>6.5</v>
      </c>
      <c r="T42" s="14">
        <f>'高女'!T25</f>
        <v>7.3</v>
      </c>
      <c r="U42" s="14">
        <f>'高女'!U25</f>
        <v>6.5</v>
      </c>
      <c r="V42" s="14">
        <f>'高女'!V25</f>
        <v>6.6</v>
      </c>
      <c r="W42" s="14">
        <f>'高女'!W25</f>
        <v>1.2</v>
      </c>
      <c r="X42" s="15">
        <f t="shared" si="24"/>
        <v>20.9</v>
      </c>
      <c r="Y42" s="15">
        <f t="shared" si="25"/>
        <v>41.3</v>
      </c>
      <c r="Z42" s="16">
        <f t="shared" si="3"/>
        <v>36</v>
      </c>
      <c r="AA42" s="2">
        <f t="shared" si="26"/>
      </c>
      <c r="AB42" s="18">
        <f t="shared" si="22"/>
        <v>19.7</v>
      </c>
      <c r="AC42" s="10">
        <f t="shared" si="5"/>
        <v>36</v>
      </c>
      <c r="AD42" s="6"/>
      <c r="AE42" s="17">
        <f t="shared" si="27"/>
        <v>7.2</v>
      </c>
      <c r="AF42" s="17">
        <f t="shared" si="28"/>
        <v>6.9</v>
      </c>
      <c r="AG42" s="17">
        <f t="shared" si="29"/>
        <v>6.8</v>
      </c>
      <c r="AH42" s="17">
        <f t="shared" si="30"/>
        <v>6.7</v>
      </c>
      <c r="AI42" s="17">
        <f t="shared" si="31"/>
        <v>6.5</v>
      </c>
      <c r="AJ42" s="18">
        <f t="shared" si="32"/>
        <v>20.4</v>
      </c>
      <c r="AK42" s="18"/>
      <c r="AL42" s="17">
        <f t="shared" si="33"/>
        <v>7.3</v>
      </c>
      <c r="AM42" s="17">
        <f t="shared" si="34"/>
        <v>6.6</v>
      </c>
      <c r="AN42" s="17">
        <f t="shared" si="35"/>
        <v>6.6</v>
      </c>
      <c r="AO42" s="17">
        <f t="shared" si="36"/>
        <v>6.5</v>
      </c>
      <c r="AP42" s="17">
        <f t="shared" si="37"/>
        <v>6.5</v>
      </c>
      <c r="AQ42" s="18">
        <f t="shared" si="38"/>
        <v>19.7</v>
      </c>
      <c r="AR42" s="19"/>
      <c r="AS42" s="10">
        <f t="shared" si="39"/>
        <v>41300000</v>
      </c>
      <c r="AT42" s="10">
        <f t="shared" si="40"/>
        <v>20900</v>
      </c>
      <c r="AU42" s="20">
        <f t="shared" si="41"/>
        <v>0.0335</v>
      </c>
      <c r="AV42" s="20">
        <f t="shared" si="42"/>
        <v>41320898.8335</v>
      </c>
      <c r="AW42" s="22"/>
      <c r="AX42" s="22"/>
      <c r="AY42" s="22"/>
      <c r="AZ42" s="22"/>
      <c r="BA42" s="22"/>
      <c r="BB42" s="22"/>
    </row>
    <row r="43" spans="1:54" s="49" customFormat="1" ht="18" customHeight="1">
      <c r="A43" s="52">
        <v>37</v>
      </c>
      <c r="B43" s="28"/>
      <c r="C43" s="88" t="str">
        <f>'中女'!C20</f>
        <v>徳田菜々美</v>
      </c>
      <c r="D43" s="48"/>
      <c r="E43" s="28"/>
      <c r="F43" s="90" t="str">
        <f>'中女'!F20</f>
        <v>とくだ　ななみ</v>
      </c>
      <c r="G43" s="48"/>
      <c r="H43" s="88">
        <f>'中女'!H20</f>
        <v>2</v>
      </c>
      <c r="I43" s="32"/>
      <c r="J43" s="89" t="str">
        <f>'中女'!J20</f>
        <v>ＴＣ・ＲＡＲＡ</v>
      </c>
      <c r="K43" s="39"/>
      <c r="L43" s="13">
        <f>'中女'!L20</f>
        <v>6.7</v>
      </c>
      <c r="M43" s="13">
        <f>'中女'!M20</f>
        <v>6.6</v>
      </c>
      <c r="N43" s="13">
        <f>'中女'!N20</f>
        <v>7.2</v>
      </c>
      <c r="O43" s="13">
        <f>'中女'!O20</f>
        <v>7</v>
      </c>
      <c r="P43" s="13">
        <f>'中女'!P20</f>
        <v>6.6</v>
      </c>
      <c r="Q43" s="15">
        <f t="shared" si="23"/>
        <v>20.299999999999997</v>
      </c>
      <c r="R43" s="14">
        <f>'中女'!R20</f>
        <v>5.8</v>
      </c>
      <c r="S43" s="14">
        <f>'中女'!S20</f>
        <v>6.2</v>
      </c>
      <c r="T43" s="14">
        <f>'中女'!T20</f>
        <v>6.1</v>
      </c>
      <c r="U43" s="14">
        <f>'中女'!U20</f>
        <v>6.3</v>
      </c>
      <c r="V43" s="14">
        <f>'中女'!V20</f>
        <v>6.2</v>
      </c>
      <c r="W43" s="14">
        <f>'中女'!W20</f>
        <v>2.3</v>
      </c>
      <c r="X43" s="15">
        <f t="shared" si="24"/>
        <v>20.8</v>
      </c>
      <c r="Y43" s="15">
        <f t="shared" si="25"/>
        <v>41.1</v>
      </c>
      <c r="Z43" s="16">
        <f t="shared" si="3"/>
        <v>37</v>
      </c>
      <c r="AA43" s="2">
        <f t="shared" si="26"/>
      </c>
      <c r="AB43" s="18">
        <f t="shared" si="22"/>
        <v>18.5</v>
      </c>
      <c r="AC43" s="10">
        <f t="shared" si="5"/>
        <v>37</v>
      </c>
      <c r="AD43" s="6"/>
      <c r="AE43" s="17">
        <f t="shared" si="27"/>
        <v>7.2</v>
      </c>
      <c r="AF43" s="17">
        <f t="shared" si="28"/>
        <v>7</v>
      </c>
      <c r="AG43" s="17">
        <f t="shared" si="29"/>
        <v>6.7</v>
      </c>
      <c r="AH43" s="17">
        <f t="shared" si="30"/>
        <v>6.6</v>
      </c>
      <c r="AI43" s="17">
        <f t="shared" si="31"/>
        <v>6.6</v>
      </c>
      <c r="AJ43" s="18">
        <f t="shared" si="32"/>
        <v>20.299999999999997</v>
      </c>
      <c r="AK43" s="18"/>
      <c r="AL43" s="17">
        <f t="shared" si="33"/>
        <v>6.3</v>
      </c>
      <c r="AM43" s="17">
        <f t="shared" si="34"/>
        <v>6.2</v>
      </c>
      <c r="AN43" s="17">
        <f t="shared" si="35"/>
        <v>6.2</v>
      </c>
      <c r="AO43" s="17">
        <f t="shared" si="36"/>
        <v>6.1</v>
      </c>
      <c r="AP43" s="17">
        <f t="shared" si="37"/>
        <v>5.8</v>
      </c>
      <c r="AQ43" s="18">
        <f t="shared" si="38"/>
        <v>18.5</v>
      </c>
      <c r="AR43" s="19"/>
      <c r="AS43" s="10">
        <f t="shared" si="39"/>
        <v>41100000</v>
      </c>
      <c r="AT43" s="10">
        <f t="shared" si="40"/>
        <v>20800</v>
      </c>
      <c r="AU43" s="20">
        <f t="shared" si="41"/>
        <v>0.030600000000000002</v>
      </c>
      <c r="AV43" s="20">
        <f t="shared" si="42"/>
        <v>41120797.7306</v>
      </c>
      <c r="AW43" s="22"/>
      <c r="AX43" s="22"/>
      <c r="AY43" s="22"/>
      <c r="AZ43" s="22"/>
      <c r="BA43" s="22"/>
      <c r="BB43" s="22"/>
    </row>
    <row r="44" spans="1:54" s="49" customFormat="1" ht="18" customHeight="1">
      <c r="A44" s="52">
        <v>38</v>
      </c>
      <c r="B44" s="28"/>
      <c r="C44" s="88" t="str">
        <f>'高以上女'!C7</f>
        <v>松本　美華</v>
      </c>
      <c r="D44" s="48"/>
      <c r="E44" s="28"/>
      <c r="F44" s="90" t="str">
        <f>'高以上女'!F7</f>
        <v>まつもと　みか</v>
      </c>
      <c r="G44" s="48"/>
      <c r="H44" s="88">
        <f>'高以上女'!H7</f>
        <v>0</v>
      </c>
      <c r="I44" s="32"/>
      <c r="J44" s="89" t="str">
        <f>'高以上女'!J7</f>
        <v>熊本ＴＣ</v>
      </c>
      <c r="K44" s="39"/>
      <c r="L44" s="13">
        <f>'高以上女'!L7</f>
        <v>6.5</v>
      </c>
      <c r="M44" s="13">
        <f>'高以上女'!M7</f>
        <v>6.6</v>
      </c>
      <c r="N44" s="13">
        <f>'高以上女'!N7</f>
        <v>7.5</v>
      </c>
      <c r="O44" s="13">
        <f>'高以上女'!O7</f>
        <v>6.4</v>
      </c>
      <c r="P44" s="13">
        <f>'高以上女'!P7</f>
        <v>6.3</v>
      </c>
      <c r="Q44" s="15">
        <f t="shared" si="23"/>
        <v>19.5</v>
      </c>
      <c r="R44" s="14">
        <f>'高以上女'!R7</f>
        <v>6.6</v>
      </c>
      <c r="S44" s="14">
        <f>'高以上女'!S7</f>
        <v>6.9</v>
      </c>
      <c r="T44" s="14">
        <f>'高以上女'!T7</f>
        <v>6.6</v>
      </c>
      <c r="U44" s="14">
        <f>'高以上女'!U7</f>
        <v>6.6</v>
      </c>
      <c r="V44" s="14">
        <f>'高以上女'!V7</f>
        <v>6.4</v>
      </c>
      <c r="W44" s="14">
        <f>'高以上女'!W7</f>
        <v>1.5</v>
      </c>
      <c r="X44" s="15">
        <f t="shared" si="24"/>
        <v>21.299999999999997</v>
      </c>
      <c r="Y44" s="15">
        <f t="shared" si="25"/>
        <v>40.8</v>
      </c>
      <c r="Z44" s="16">
        <f t="shared" si="3"/>
        <v>38</v>
      </c>
      <c r="AA44" s="2">
        <f t="shared" si="26"/>
      </c>
      <c r="AB44" s="18">
        <f t="shared" si="22"/>
        <v>19.799999999999997</v>
      </c>
      <c r="AC44" s="10">
        <f t="shared" si="5"/>
        <v>38</v>
      </c>
      <c r="AD44" s="6"/>
      <c r="AE44" s="17">
        <f t="shared" si="27"/>
        <v>7.5</v>
      </c>
      <c r="AF44" s="17">
        <f t="shared" si="28"/>
        <v>6.6</v>
      </c>
      <c r="AG44" s="17">
        <f t="shared" si="29"/>
        <v>6.5</v>
      </c>
      <c r="AH44" s="17">
        <f t="shared" si="30"/>
        <v>6.4</v>
      </c>
      <c r="AI44" s="17">
        <f t="shared" si="31"/>
        <v>6.3</v>
      </c>
      <c r="AJ44" s="18">
        <f t="shared" si="32"/>
        <v>19.5</v>
      </c>
      <c r="AK44" s="18"/>
      <c r="AL44" s="17">
        <f t="shared" si="33"/>
        <v>6.9</v>
      </c>
      <c r="AM44" s="17">
        <f t="shared" si="34"/>
        <v>6.6</v>
      </c>
      <c r="AN44" s="17">
        <f t="shared" si="35"/>
        <v>6.6</v>
      </c>
      <c r="AO44" s="17">
        <f t="shared" si="36"/>
        <v>6.6</v>
      </c>
      <c r="AP44" s="17">
        <f t="shared" si="37"/>
        <v>6.4</v>
      </c>
      <c r="AQ44" s="18">
        <f t="shared" si="38"/>
        <v>19.799999999999997</v>
      </c>
      <c r="AR44" s="19"/>
      <c r="AS44" s="10">
        <f t="shared" si="39"/>
        <v>40800000</v>
      </c>
      <c r="AT44" s="10">
        <f t="shared" si="40"/>
        <v>21299.999999999996</v>
      </c>
      <c r="AU44" s="20">
        <f t="shared" si="41"/>
        <v>0.033100000000000004</v>
      </c>
      <c r="AV44" s="20">
        <f t="shared" si="42"/>
        <v>40821298.5331</v>
      </c>
      <c r="AW44" s="22"/>
      <c r="AX44" s="22"/>
      <c r="AY44" s="22"/>
      <c r="AZ44" s="22"/>
      <c r="BA44" s="22"/>
      <c r="BB44" s="22"/>
    </row>
    <row r="45" spans="1:54" s="49" customFormat="1" ht="18" customHeight="1">
      <c r="A45" s="52">
        <v>39</v>
      </c>
      <c r="B45" s="28"/>
      <c r="C45" s="88" t="str">
        <f>'低女'!C11</f>
        <v>武内咲英</v>
      </c>
      <c r="D45" s="48"/>
      <c r="E45" s="28"/>
      <c r="F45" s="90" t="str">
        <f>'低女'!F11</f>
        <v>たけうち　さえ</v>
      </c>
      <c r="G45" s="48"/>
      <c r="H45" s="88">
        <f>'低女'!H11</f>
        <v>2</v>
      </c>
      <c r="I45" s="32"/>
      <c r="J45" s="89" t="str">
        <f>'低女'!J11</f>
        <v>八代ＴＣ</v>
      </c>
      <c r="K45" s="39"/>
      <c r="L45" s="13">
        <f>'低女'!L11</f>
        <v>6.3</v>
      </c>
      <c r="M45" s="13">
        <f>'低女'!M11</f>
        <v>6.1</v>
      </c>
      <c r="N45" s="13">
        <f>'低女'!N11</f>
        <v>6.1</v>
      </c>
      <c r="O45" s="13">
        <f>'低女'!O11</f>
        <v>6.3</v>
      </c>
      <c r="P45" s="13">
        <f>'低女'!P11</f>
        <v>6</v>
      </c>
      <c r="Q45" s="15">
        <f t="shared" si="23"/>
        <v>18.5</v>
      </c>
      <c r="R45" s="14">
        <f>'低女'!R11</f>
        <v>7.2</v>
      </c>
      <c r="S45" s="14">
        <f>'低女'!S11</f>
        <v>6.9</v>
      </c>
      <c r="T45" s="14">
        <f>'低女'!T11</f>
        <v>7</v>
      </c>
      <c r="U45" s="14">
        <f>'低女'!U11</f>
        <v>6.9</v>
      </c>
      <c r="V45" s="14">
        <f>'低女'!V11</f>
        <v>6.9</v>
      </c>
      <c r="W45" s="14">
        <f>'低女'!W11</f>
        <v>0.7</v>
      </c>
      <c r="X45" s="15">
        <f t="shared" si="24"/>
        <v>21.5</v>
      </c>
      <c r="Y45" s="15">
        <f t="shared" si="25"/>
        <v>40</v>
      </c>
      <c r="Z45" s="16">
        <f t="shared" si="3"/>
        <v>39</v>
      </c>
      <c r="AA45" s="2">
        <f t="shared" si="26"/>
      </c>
      <c r="AB45" s="18">
        <f t="shared" si="22"/>
        <v>20.8</v>
      </c>
      <c r="AC45" s="10">
        <f t="shared" si="5"/>
        <v>39</v>
      </c>
      <c r="AD45" s="10"/>
      <c r="AE45" s="17">
        <f t="shared" si="27"/>
        <v>6.3</v>
      </c>
      <c r="AF45" s="17">
        <f t="shared" si="28"/>
        <v>6.3</v>
      </c>
      <c r="AG45" s="17">
        <f t="shared" si="29"/>
        <v>6.1</v>
      </c>
      <c r="AH45" s="17">
        <f t="shared" si="30"/>
        <v>6.1</v>
      </c>
      <c r="AI45" s="17">
        <f t="shared" si="31"/>
        <v>6</v>
      </c>
      <c r="AJ45" s="18">
        <f t="shared" si="32"/>
        <v>18.5</v>
      </c>
      <c r="AK45" s="18"/>
      <c r="AL45" s="17">
        <f t="shared" si="33"/>
        <v>7.2</v>
      </c>
      <c r="AM45" s="17">
        <f t="shared" si="34"/>
        <v>7</v>
      </c>
      <c r="AN45" s="17">
        <f t="shared" si="35"/>
        <v>6.9</v>
      </c>
      <c r="AO45" s="17">
        <f t="shared" si="36"/>
        <v>6.9</v>
      </c>
      <c r="AP45" s="17">
        <f t="shared" si="37"/>
        <v>6.9</v>
      </c>
      <c r="AQ45" s="18">
        <f t="shared" si="38"/>
        <v>20.8</v>
      </c>
      <c r="AR45" s="19"/>
      <c r="AS45" s="10">
        <f t="shared" si="39"/>
        <v>40000000</v>
      </c>
      <c r="AT45" s="10">
        <f t="shared" si="40"/>
        <v>21500</v>
      </c>
      <c r="AU45" s="20">
        <f t="shared" si="41"/>
        <v>0.0349</v>
      </c>
      <c r="AV45" s="20">
        <f t="shared" si="42"/>
        <v>40021499.3349</v>
      </c>
      <c r="AW45" s="22"/>
      <c r="AX45" s="22"/>
      <c r="AY45" s="22"/>
      <c r="AZ45" s="22"/>
      <c r="BA45" s="22"/>
      <c r="BB45" s="22"/>
    </row>
    <row r="46" spans="1:54" s="49" customFormat="1" ht="18" customHeight="1">
      <c r="A46" s="52">
        <v>40</v>
      </c>
      <c r="B46" s="28"/>
      <c r="C46" s="88" t="str">
        <f>'低女'!C12</f>
        <v>赤星うらら</v>
      </c>
      <c r="D46" s="48"/>
      <c r="E46" s="28"/>
      <c r="F46" s="90" t="str">
        <f>'低女'!F12</f>
        <v>あかほし　うらら</v>
      </c>
      <c r="G46" s="48"/>
      <c r="H46" s="88">
        <f>'低女'!H12</f>
        <v>2</v>
      </c>
      <c r="I46" s="32"/>
      <c r="J46" s="89" t="str">
        <f>'低女'!J12</f>
        <v>熊本ＴＣ</v>
      </c>
      <c r="K46" s="39"/>
      <c r="L46" s="13">
        <f>'低女'!L12</f>
        <v>6.5</v>
      </c>
      <c r="M46" s="13">
        <f>'低女'!M12</f>
        <v>6.4</v>
      </c>
      <c r="N46" s="13">
        <f>'低女'!N12</f>
        <v>6.9</v>
      </c>
      <c r="O46" s="13">
        <f>'低女'!O12</f>
        <v>6.8</v>
      </c>
      <c r="P46" s="13">
        <f>'低女'!P12</f>
        <v>6.6</v>
      </c>
      <c r="Q46" s="15">
        <f t="shared" si="23"/>
        <v>19.9</v>
      </c>
      <c r="R46" s="14">
        <f>'低女'!R12</f>
        <v>6.2</v>
      </c>
      <c r="S46" s="14">
        <f>'低女'!S12</f>
        <v>6.6</v>
      </c>
      <c r="T46" s="14">
        <f>'低女'!T12</f>
        <v>6.4</v>
      </c>
      <c r="U46" s="14">
        <f>'低女'!U12</f>
        <v>6.2</v>
      </c>
      <c r="V46" s="14">
        <f>'低女'!V12</f>
        <v>6.3</v>
      </c>
      <c r="W46" s="14">
        <f>'低女'!W12</f>
        <v>0.9</v>
      </c>
      <c r="X46" s="15">
        <f t="shared" si="24"/>
        <v>19.799999999999997</v>
      </c>
      <c r="Y46" s="15">
        <f t="shared" si="25"/>
        <v>39.7</v>
      </c>
      <c r="Z46" s="16">
        <f t="shared" si="3"/>
        <v>40</v>
      </c>
      <c r="AA46" s="2">
        <f t="shared" si="26"/>
      </c>
      <c r="AB46" s="18">
        <f t="shared" si="22"/>
        <v>18.9</v>
      </c>
      <c r="AC46" s="10">
        <f t="shared" si="5"/>
        <v>40</v>
      </c>
      <c r="AD46" s="10"/>
      <c r="AE46" s="17">
        <f t="shared" si="27"/>
        <v>6.9</v>
      </c>
      <c r="AF46" s="17">
        <f t="shared" si="28"/>
        <v>6.8</v>
      </c>
      <c r="AG46" s="17">
        <f t="shared" si="29"/>
        <v>6.6</v>
      </c>
      <c r="AH46" s="17">
        <f t="shared" si="30"/>
        <v>6.5</v>
      </c>
      <c r="AI46" s="17">
        <f t="shared" si="31"/>
        <v>6.4</v>
      </c>
      <c r="AJ46" s="18">
        <f t="shared" si="32"/>
        <v>19.9</v>
      </c>
      <c r="AK46" s="18"/>
      <c r="AL46" s="17">
        <f t="shared" si="33"/>
        <v>6.6</v>
      </c>
      <c r="AM46" s="17">
        <f t="shared" si="34"/>
        <v>6.4</v>
      </c>
      <c r="AN46" s="17">
        <f t="shared" si="35"/>
        <v>6.3</v>
      </c>
      <c r="AO46" s="17">
        <f t="shared" si="36"/>
        <v>6.2</v>
      </c>
      <c r="AP46" s="17">
        <f t="shared" si="37"/>
        <v>6.2</v>
      </c>
      <c r="AQ46" s="18">
        <f t="shared" si="38"/>
        <v>18.9</v>
      </c>
      <c r="AR46" s="19"/>
      <c r="AS46" s="10">
        <f t="shared" si="39"/>
        <v>39700000</v>
      </c>
      <c r="AT46" s="10">
        <f t="shared" si="40"/>
        <v>19799.999999999996</v>
      </c>
      <c r="AU46" s="20">
        <f t="shared" si="41"/>
        <v>0.031700000000000006</v>
      </c>
      <c r="AV46" s="20">
        <f t="shared" si="42"/>
        <v>39719799.1317</v>
      </c>
      <c r="AW46" s="22"/>
      <c r="AX46" s="22"/>
      <c r="AY46" s="22"/>
      <c r="AZ46" s="22"/>
      <c r="BA46" s="22"/>
      <c r="BB46" s="22"/>
    </row>
    <row r="47" spans="1:54" s="49" customFormat="1" ht="18" customHeight="1">
      <c r="A47" s="52">
        <v>41</v>
      </c>
      <c r="B47" s="28"/>
      <c r="C47" s="88" t="str">
        <f>'高女'!C26</f>
        <v>宮里花恵</v>
      </c>
      <c r="D47" s="48"/>
      <c r="E47" s="28"/>
      <c r="F47" s="90" t="str">
        <f>'高女'!F26</f>
        <v>みやさと　かえ</v>
      </c>
      <c r="G47" s="48"/>
      <c r="H47" s="88">
        <f>'高女'!H26</f>
        <v>5</v>
      </c>
      <c r="I47" s="32"/>
      <c r="J47" s="89" t="str">
        <f>'高女'!J26</f>
        <v>てぃだTC</v>
      </c>
      <c r="K47" s="39"/>
      <c r="L47" s="13">
        <f>'高女'!L26</f>
        <v>6.4</v>
      </c>
      <c r="M47" s="13">
        <f>'高女'!M26</f>
        <v>6.3</v>
      </c>
      <c r="N47" s="13">
        <f>'高女'!N26</f>
        <v>6.5</v>
      </c>
      <c r="O47" s="13">
        <f>'高女'!O26</f>
        <v>6.2</v>
      </c>
      <c r="P47" s="13">
        <f>'高女'!P26</f>
        <v>6.4</v>
      </c>
      <c r="Q47" s="15">
        <f t="shared" si="23"/>
        <v>19.1</v>
      </c>
      <c r="R47" s="14">
        <f>'高女'!R26</f>
        <v>6.4</v>
      </c>
      <c r="S47" s="14">
        <f>'高女'!S26</f>
        <v>6.2</v>
      </c>
      <c r="T47" s="14">
        <f>'高女'!T26</f>
        <v>7.3</v>
      </c>
      <c r="U47" s="14">
        <f>'高女'!U26</f>
        <v>6.2</v>
      </c>
      <c r="V47" s="14">
        <f>'高女'!V26</f>
        <v>6.4</v>
      </c>
      <c r="W47" s="14">
        <f>'高女'!W26</f>
        <v>1.3</v>
      </c>
      <c r="X47" s="15">
        <f t="shared" si="24"/>
        <v>20.3</v>
      </c>
      <c r="Y47" s="15">
        <f t="shared" si="25"/>
        <v>39.4</v>
      </c>
      <c r="Z47" s="16">
        <f t="shared" si="3"/>
        <v>41</v>
      </c>
      <c r="AA47" s="2">
        <f t="shared" si="26"/>
      </c>
      <c r="AB47" s="18">
        <f t="shared" si="22"/>
        <v>19</v>
      </c>
      <c r="AC47" s="10">
        <f t="shared" si="5"/>
        <v>41</v>
      </c>
      <c r="AD47" s="6"/>
      <c r="AE47" s="17">
        <f t="shared" si="27"/>
        <v>6.5</v>
      </c>
      <c r="AF47" s="17">
        <f t="shared" si="28"/>
        <v>6.4</v>
      </c>
      <c r="AG47" s="17">
        <f t="shared" si="29"/>
        <v>6.4</v>
      </c>
      <c r="AH47" s="17">
        <f t="shared" si="30"/>
        <v>6.3</v>
      </c>
      <c r="AI47" s="17">
        <f t="shared" si="31"/>
        <v>6.2</v>
      </c>
      <c r="AJ47" s="18">
        <f t="shared" si="32"/>
        <v>19.1</v>
      </c>
      <c r="AK47" s="18"/>
      <c r="AL47" s="17">
        <f t="shared" si="33"/>
        <v>7.3</v>
      </c>
      <c r="AM47" s="17">
        <f t="shared" si="34"/>
        <v>6.4</v>
      </c>
      <c r="AN47" s="17">
        <f t="shared" si="35"/>
        <v>6.4</v>
      </c>
      <c r="AO47" s="17">
        <f t="shared" si="36"/>
        <v>6.2</v>
      </c>
      <c r="AP47" s="17">
        <f t="shared" si="37"/>
        <v>6.2</v>
      </c>
      <c r="AQ47" s="18">
        <f t="shared" si="38"/>
        <v>19</v>
      </c>
      <c r="AR47" s="19"/>
      <c r="AS47" s="10">
        <f t="shared" si="39"/>
        <v>39400000</v>
      </c>
      <c r="AT47" s="10">
        <f t="shared" si="40"/>
        <v>20300</v>
      </c>
      <c r="AU47" s="20">
        <f t="shared" si="41"/>
        <v>0.0325</v>
      </c>
      <c r="AV47" s="20">
        <f t="shared" si="42"/>
        <v>39420298.7325</v>
      </c>
      <c r="AW47" s="22"/>
      <c r="AX47" s="22"/>
      <c r="AY47" s="22"/>
      <c r="AZ47" s="22"/>
      <c r="BA47" s="22"/>
      <c r="BB47" s="22"/>
    </row>
    <row r="48" spans="1:54" s="49" customFormat="1" ht="18" customHeight="1">
      <c r="A48" s="52">
        <v>42</v>
      </c>
      <c r="B48" s="28"/>
      <c r="C48" s="88" t="str">
        <f>'高女'!C27</f>
        <v>吉本七海</v>
      </c>
      <c r="D48" s="48"/>
      <c r="E48" s="28"/>
      <c r="F48" s="90" t="str">
        <f>'高女'!F27</f>
        <v>よしもと　ななみ</v>
      </c>
      <c r="G48" s="48"/>
      <c r="H48" s="88">
        <f>'高女'!H27</f>
        <v>4</v>
      </c>
      <c r="I48" s="32"/>
      <c r="J48" s="89" t="str">
        <f>'高女'!J27</f>
        <v>熊本ＴＣ</v>
      </c>
      <c r="K48" s="39"/>
      <c r="L48" s="13">
        <f>'高女'!L27</f>
        <v>5.6</v>
      </c>
      <c r="M48" s="13">
        <f>'高女'!M27</f>
        <v>5.8</v>
      </c>
      <c r="N48" s="13">
        <f>'高女'!N27</f>
        <v>5.5</v>
      </c>
      <c r="O48" s="13">
        <f>'高女'!O27</f>
        <v>5.4</v>
      </c>
      <c r="P48" s="13">
        <f>'高女'!P27</f>
        <v>5.5</v>
      </c>
      <c r="Q48" s="15">
        <f t="shared" si="23"/>
        <v>16.6</v>
      </c>
      <c r="R48" s="14">
        <f>'高女'!R27</f>
        <v>7.2</v>
      </c>
      <c r="S48" s="14">
        <f>'高女'!S27</f>
        <v>7.2</v>
      </c>
      <c r="T48" s="14">
        <f>'高女'!T27</f>
        <v>7.1</v>
      </c>
      <c r="U48" s="14">
        <f>'高女'!U27</f>
        <v>6.8</v>
      </c>
      <c r="V48" s="14">
        <f>'高女'!V27</f>
        <v>6.5</v>
      </c>
      <c r="W48" s="14">
        <f>'高女'!W27</f>
        <v>1</v>
      </c>
      <c r="X48" s="15">
        <f t="shared" si="24"/>
        <v>22.1</v>
      </c>
      <c r="Y48" s="15">
        <f t="shared" si="25"/>
        <v>38.7</v>
      </c>
      <c r="Z48" s="16">
        <f t="shared" si="3"/>
        <v>42</v>
      </c>
      <c r="AA48" s="2">
        <f t="shared" si="26"/>
      </c>
      <c r="AB48" s="18">
        <f t="shared" si="22"/>
        <v>21.1</v>
      </c>
      <c r="AC48" s="10">
        <f t="shared" si="5"/>
        <v>42</v>
      </c>
      <c r="AD48" s="6"/>
      <c r="AE48" s="17">
        <f t="shared" si="27"/>
        <v>5.8</v>
      </c>
      <c r="AF48" s="17">
        <f t="shared" si="28"/>
        <v>5.6</v>
      </c>
      <c r="AG48" s="17">
        <f t="shared" si="29"/>
        <v>5.5</v>
      </c>
      <c r="AH48" s="17">
        <f t="shared" si="30"/>
        <v>5.5</v>
      </c>
      <c r="AI48" s="17">
        <f t="shared" si="31"/>
        <v>5.4</v>
      </c>
      <c r="AJ48" s="18">
        <f t="shared" si="32"/>
        <v>16.6</v>
      </c>
      <c r="AK48" s="18"/>
      <c r="AL48" s="17">
        <f t="shared" si="33"/>
        <v>7.2</v>
      </c>
      <c r="AM48" s="17">
        <f t="shared" si="34"/>
        <v>7.2</v>
      </c>
      <c r="AN48" s="17">
        <f t="shared" si="35"/>
        <v>7.1</v>
      </c>
      <c r="AO48" s="17">
        <f t="shared" si="36"/>
        <v>6.8</v>
      </c>
      <c r="AP48" s="17">
        <f t="shared" si="37"/>
        <v>6.5</v>
      </c>
      <c r="AQ48" s="18">
        <f t="shared" si="38"/>
        <v>21.1</v>
      </c>
      <c r="AR48" s="19"/>
      <c r="AS48" s="10">
        <f t="shared" si="39"/>
        <v>38700000</v>
      </c>
      <c r="AT48" s="10">
        <f t="shared" si="40"/>
        <v>22100</v>
      </c>
      <c r="AU48" s="20">
        <f t="shared" si="41"/>
        <v>0.0348</v>
      </c>
      <c r="AV48" s="20">
        <f t="shared" si="42"/>
        <v>38722099.0348</v>
      </c>
      <c r="AW48" s="22"/>
      <c r="AX48" s="22"/>
      <c r="AY48" s="22"/>
      <c r="AZ48" s="22"/>
      <c r="BA48" s="22"/>
      <c r="BB48" s="22"/>
    </row>
    <row r="49" spans="1:54" s="49" customFormat="1" ht="18" customHeight="1">
      <c r="A49" s="52">
        <v>43</v>
      </c>
      <c r="B49" s="28"/>
      <c r="C49" s="88" t="str">
        <f>'高女'!C28</f>
        <v>東　　未唯</v>
      </c>
      <c r="D49" s="48"/>
      <c r="E49" s="28"/>
      <c r="F49" s="90" t="str">
        <f>'高女'!F28</f>
        <v>あずま　みゆ</v>
      </c>
      <c r="G49" s="48"/>
      <c r="H49" s="88">
        <f>'高女'!H28</f>
        <v>5</v>
      </c>
      <c r="I49" s="32"/>
      <c r="J49" s="89" t="str">
        <f>'高女'!J28</f>
        <v>ｹﾝｹﾝ体操ｸﾗﾌﾞ</v>
      </c>
      <c r="K49" s="39"/>
      <c r="L49" s="13">
        <f>'高女'!L28</f>
        <v>6.3</v>
      </c>
      <c r="M49" s="13">
        <f>'高女'!M28</f>
        <v>6.2</v>
      </c>
      <c r="N49" s="13">
        <f>'高女'!N28</f>
        <v>6.6</v>
      </c>
      <c r="O49" s="13">
        <f>'高女'!O28</f>
        <v>6.4</v>
      </c>
      <c r="P49" s="13">
        <f>'高女'!P28</f>
        <v>6.8</v>
      </c>
      <c r="Q49" s="15">
        <f t="shared" si="23"/>
        <v>19.3</v>
      </c>
      <c r="R49" s="14">
        <f>'高女'!R28</f>
        <v>5.7</v>
      </c>
      <c r="S49" s="14">
        <f>'高女'!S28</f>
        <v>6.1</v>
      </c>
      <c r="T49" s="14">
        <f>'高女'!T28</f>
        <v>5.9</v>
      </c>
      <c r="U49" s="14">
        <f>'高女'!U28</f>
        <v>5.9</v>
      </c>
      <c r="V49" s="14">
        <f>'高女'!V28</f>
        <v>5.8</v>
      </c>
      <c r="W49" s="14">
        <f>'高女'!W28</f>
        <v>1.7</v>
      </c>
      <c r="X49" s="15">
        <f t="shared" si="24"/>
        <v>19.3</v>
      </c>
      <c r="Y49" s="15">
        <f t="shared" si="25"/>
        <v>38.6</v>
      </c>
      <c r="Z49" s="16">
        <f t="shared" si="3"/>
        <v>43</v>
      </c>
      <c r="AA49" s="2">
        <f t="shared" si="26"/>
      </c>
      <c r="AB49" s="18">
        <f t="shared" si="22"/>
        <v>17.6</v>
      </c>
      <c r="AC49" s="10">
        <f t="shared" si="5"/>
        <v>43</v>
      </c>
      <c r="AD49" s="6"/>
      <c r="AE49" s="17">
        <f t="shared" si="27"/>
        <v>6.8</v>
      </c>
      <c r="AF49" s="17">
        <f t="shared" si="28"/>
        <v>6.6</v>
      </c>
      <c r="AG49" s="17">
        <f t="shared" si="29"/>
        <v>6.4</v>
      </c>
      <c r="AH49" s="17">
        <f t="shared" si="30"/>
        <v>6.3</v>
      </c>
      <c r="AI49" s="17">
        <f t="shared" si="31"/>
        <v>6.2</v>
      </c>
      <c r="AJ49" s="18">
        <f t="shared" si="32"/>
        <v>19.3</v>
      </c>
      <c r="AK49" s="18"/>
      <c r="AL49" s="17">
        <f t="shared" si="33"/>
        <v>6.1</v>
      </c>
      <c r="AM49" s="17">
        <f t="shared" si="34"/>
        <v>5.9</v>
      </c>
      <c r="AN49" s="17">
        <f t="shared" si="35"/>
        <v>5.9</v>
      </c>
      <c r="AO49" s="17">
        <f t="shared" si="36"/>
        <v>5.8</v>
      </c>
      <c r="AP49" s="17">
        <f t="shared" si="37"/>
        <v>5.7</v>
      </c>
      <c r="AQ49" s="18">
        <f t="shared" si="38"/>
        <v>17.6</v>
      </c>
      <c r="AR49" s="19"/>
      <c r="AS49" s="10">
        <f t="shared" si="39"/>
        <v>38600000</v>
      </c>
      <c r="AT49" s="10">
        <f t="shared" si="40"/>
        <v>19300</v>
      </c>
      <c r="AU49" s="20">
        <f t="shared" si="41"/>
        <v>0.029400000000000003</v>
      </c>
      <c r="AV49" s="20">
        <f t="shared" si="42"/>
        <v>38619298.3294</v>
      </c>
      <c r="AW49" s="22"/>
      <c r="AX49" s="22"/>
      <c r="AY49" s="22"/>
      <c r="AZ49" s="22"/>
      <c r="BA49" s="22"/>
      <c r="BB49" s="22"/>
    </row>
    <row r="50" spans="1:54" s="49" customFormat="1" ht="18" customHeight="1">
      <c r="A50" s="52">
        <v>44</v>
      </c>
      <c r="B50" s="28"/>
      <c r="C50" s="88" t="str">
        <f>'中女'!C21</f>
        <v>平河すみれ</v>
      </c>
      <c r="D50" s="48"/>
      <c r="E50" s="28"/>
      <c r="F50" s="90" t="str">
        <f>'中女'!F21</f>
        <v>ひらかわすみれ</v>
      </c>
      <c r="G50" s="48"/>
      <c r="H50" s="88">
        <f>'中女'!H21</f>
        <v>2</v>
      </c>
      <c r="I50" s="32"/>
      <c r="J50" s="89" t="str">
        <f>'中女'!J21</f>
        <v>熊本ＴＣ</v>
      </c>
      <c r="K50" s="39"/>
      <c r="L50" s="13">
        <f>'中女'!L21</f>
        <v>2.7</v>
      </c>
      <c r="M50" s="13">
        <f>'中女'!M21</f>
        <v>2.7</v>
      </c>
      <c r="N50" s="13">
        <f>'中女'!N21</f>
        <v>2.9</v>
      </c>
      <c r="O50" s="13">
        <f>'中女'!O21</f>
        <v>3.1</v>
      </c>
      <c r="P50" s="13">
        <f>'中女'!P21</f>
        <v>2.8</v>
      </c>
      <c r="Q50" s="15">
        <f t="shared" si="23"/>
        <v>8.399999999999999</v>
      </c>
      <c r="R50" s="14">
        <f>'中女'!R21</f>
        <v>7.1</v>
      </c>
      <c r="S50" s="14">
        <f>'中女'!S21</f>
        <v>7.4</v>
      </c>
      <c r="T50" s="14">
        <f>'中女'!T21</f>
        <v>7</v>
      </c>
      <c r="U50" s="14">
        <f>'中女'!U21</f>
        <v>7.4</v>
      </c>
      <c r="V50" s="14">
        <f>'中女'!V21</f>
        <v>7.2</v>
      </c>
      <c r="W50" s="14">
        <f>'中女'!W21</f>
        <v>3.1</v>
      </c>
      <c r="X50" s="15">
        <f t="shared" si="24"/>
        <v>24.800000000000004</v>
      </c>
      <c r="Y50" s="15">
        <f t="shared" si="25"/>
        <v>33.2</v>
      </c>
      <c r="Z50" s="16">
        <f t="shared" si="3"/>
        <v>44</v>
      </c>
      <c r="AA50" s="2">
        <f t="shared" si="26"/>
      </c>
      <c r="AB50" s="18">
        <f t="shared" si="22"/>
        <v>21.700000000000003</v>
      </c>
      <c r="AC50" s="10">
        <f t="shared" si="5"/>
        <v>44</v>
      </c>
      <c r="AD50" s="6"/>
      <c r="AE50" s="17">
        <f t="shared" si="27"/>
        <v>3.1</v>
      </c>
      <c r="AF50" s="17">
        <f t="shared" si="28"/>
        <v>2.9</v>
      </c>
      <c r="AG50" s="17">
        <f t="shared" si="29"/>
        <v>2.8</v>
      </c>
      <c r="AH50" s="17">
        <f t="shared" si="30"/>
        <v>2.7</v>
      </c>
      <c r="AI50" s="17">
        <f t="shared" si="31"/>
        <v>2.7</v>
      </c>
      <c r="AJ50" s="18">
        <f t="shared" si="32"/>
        <v>8.399999999999999</v>
      </c>
      <c r="AK50" s="18"/>
      <c r="AL50" s="17">
        <f t="shared" si="33"/>
        <v>7.4</v>
      </c>
      <c r="AM50" s="17">
        <f t="shared" si="34"/>
        <v>7.4</v>
      </c>
      <c r="AN50" s="17">
        <f t="shared" si="35"/>
        <v>7.2</v>
      </c>
      <c r="AO50" s="17">
        <f t="shared" si="36"/>
        <v>7.1</v>
      </c>
      <c r="AP50" s="17">
        <f t="shared" si="37"/>
        <v>7</v>
      </c>
      <c r="AQ50" s="18">
        <f t="shared" si="38"/>
        <v>21.700000000000003</v>
      </c>
      <c r="AR50" s="19"/>
      <c r="AS50" s="10">
        <f t="shared" si="39"/>
        <v>33200000.000000004</v>
      </c>
      <c r="AT50" s="10">
        <f t="shared" si="40"/>
        <v>24800.000000000004</v>
      </c>
      <c r="AU50" s="20">
        <f t="shared" si="41"/>
        <v>0.0361</v>
      </c>
      <c r="AV50" s="20">
        <f t="shared" si="42"/>
        <v>33224796.9361</v>
      </c>
      <c r="AW50" s="22"/>
      <c r="AX50" s="22"/>
      <c r="AY50" s="22"/>
      <c r="AZ50" s="22"/>
      <c r="BA50" s="22"/>
      <c r="BB50" s="22"/>
    </row>
    <row r="51" spans="1:54" s="49" customFormat="1" ht="18" customHeight="1">
      <c r="A51" s="52">
        <v>45</v>
      </c>
      <c r="B51" s="28"/>
      <c r="C51" s="88" t="str">
        <f>'高女'!C29</f>
        <v>東　由莉</v>
      </c>
      <c r="D51" s="48"/>
      <c r="E51" s="28"/>
      <c r="F51" s="90" t="str">
        <f>'高女'!F29</f>
        <v>あずま　ゆり</v>
      </c>
      <c r="G51" s="48"/>
      <c r="H51" s="88">
        <f>'高女'!H29</f>
        <v>6</v>
      </c>
      <c r="I51" s="32"/>
      <c r="J51" s="89" t="str">
        <f>'高女'!J29</f>
        <v>ｹﾝｹﾝ体操ｸﾗﾌﾞ</v>
      </c>
      <c r="K51" s="39"/>
      <c r="L51" s="13">
        <f>'高女'!L29</f>
        <v>0</v>
      </c>
      <c r="M51" s="13">
        <f>'高女'!M29</f>
        <v>0</v>
      </c>
      <c r="N51" s="13">
        <f>'高女'!N29</f>
        <v>0</v>
      </c>
      <c r="O51" s="13">
        <f>'高女'!O29</f>
        <v>0</v>
      </c>
      <c r="P51" s="13">
        <f>'高女'!P29</f>
        <v>0</v>
      </c>
      <c r="Q51" s="15">
        <f t="shared" si="23"/>
        <v>0</v>
      </c>
      <c r="R51" s="14">
        <f>'高女'!R29</f>
        <v>0</v>
      </c>
      <c r="S51" s="14">
        <f>'高女'!S29</f>
        <v>0</v>
      </c>
      <c r="T51" s="14">
        <f>'高女'!T29</f>
        <v>0</v>
      </c>
      <c r="U51" s="14">
        <f>'高女'!U29</f>
        <v>0</v>
      </c>
      <c r="V51" s="14">
        <f>'高女'!V29</f>
        <v>0</v>
      </c>
      <c r="W51" s="14">
        <f>'高女'!W29</f>
        <v>0</v>
      </c>
      <c r="X51" s="15">
        <f t="shared" si="24"/>
        <v>0</v>
      </c>
      <c r="Y51" s="15">
        <f t="shared" si="25"/>
        <v>0</v>
      </c>
      <c r="Z51" s="16">
        <f t="shared" si="3"/>
        <v>45</v>
      </c>
      <c r="AA51" s="2">
        <f t="shared" si="26"/>
      </c>
      <c r="AB51" s="18">
        <f t="shared" si="22"/>
        <v>0</v>
      </c>
      <c r="AC51" s="10">
        <f t="shared" si="5"/>
        <v>45</v>
      </c>
      <c r="AD51" s="6"/>
      <c r="AE51" s="17">
        <f t="shared" si="27"/>
        <v>0</v>
      </c>
      <c r="AF51" s="17">
        <f t="shared" si="28"/>
        <v>0</v>
      </c>
      <c r="AG51" s="17">
        <f t="shared" si="29"/>
        <v>0</v>
      </c>
      <c r="AH51" s="17">
        <f t="shared" si="30"/>
        <v>0</v>
      </c>
      <c r="AI51" s="17">
        <f t="shared" si="31"/>
        <v>0</v>
      </c>
      <c r="AJ51" s="18">
        <f t="shared" si="32"/>
        <v>0</v>
      </c>
      <c r="AK51" s="18"/>
      <c r="AL51" s="17">
        <f t="shared" si="33"/>
        <v>0</v>
      </c>
      <c r="AM51" s="17">
        <f t="shared" si="34"/>
        <v>0</v>
      </c>
      <c r="AN51" s="17">
        <f t="shared" si="35"/>
        <v>0</v>
      </c>
      <c r="AO51" s="17">
        <f t="shared" si="36"/>
        <v>0</v>
      </c>
      <c r="AP51" s="17">
        <f t="shared" si="37"/>
        <v>0</v>
      </c>
      <c r="AQ51" s="18">
        <f t="shared" si="38"/>
        <v>0</v>
      </c>
      <c r="AR51" s="19"/>
      <c r="AS51" s="10">
        <f t="shared" si="39"/>
        <v>0</v>
      </c>
      <c r="AT51" s="10">
        <f t="shared" si="40"/>
        <v>0</v>
      </c>
      <c r="AU51" s="20">
        <f t="shared" si="41"/>
        <v>0</v>
      </c>
      <c r="AV51" s="20">
        <f t="shared" si="42"/>
        <v>0</v>
      </c>
      <c r="AW51" s="22"/>
      <c r="AX51" s="22"/>
      <c r="AY51" s="22"/>
      <c r="AZ51" s="22"/>
      <c r="BA51" s="22"/>
      <c r="BB51" s="22"/>
    </row>
    <row r="52" spans="1:54" s="49" customFormat="1" ht="18" customHeight="1">
      <c r="A52" s="52"/>
      <c r="B52" s="28"/>
      <c r="C52" s="88"/>
      <c r="D52" s="48"/>
      <c r="E52" s="28"/>
      <c r="F52" s="47"/>
      <c r="G52" s="48"/>
      <c r="H52" s="93"/>
      <c r="I52" s="32"/>
      <c r="J52" s="89"/>
      <c r="K52" s="39"/>
      <c r="L52" s="13"/>
      <c r="M52" s="13"/>
      <c r="N52" s="13"/>
      <c r="O52" s="13"/>
      <c r="P52" s="13"/>
      <c r="Q52" s="15">
        <f t="shared" si="23"/>
      </c>
      <c r="R52" s="14"/>
      <c r="S52" s="14"/>
      <c r="T52" s="14"/>
      <c r="U52" s="14"/>
      <c r="V52" s="14"/>
      <c r="W52" s="14"/>
      <c r="X52" s="15">
        <f t="shared" si="24"/>
      </c>
      <c r="Y52" s="15">
        <f t="shared" si="25"/>
      </c>
      <c r="Z52" s="16">
        <f>IF(C52="","",RANK(AV52,AV$7:AV$35,0))</f>
      </c>
      <c r="AA52" s="2">
        <f t="shared" si="26"/>
      </c>
      <c r="AB52" s="18"/>
      <c r="AC52" s="10" t="e">
        <f>RANK(Y52,Y$7:Y$35,0)</f>
        <v>#VALUE!</v>
      </c>
      <c r="AD52" s="6"/>
      <c r="AE52" s="17">
        <f t="shared" si="27"/>
        <v>0</v>
      </c>
      <c r="AF52" s="17">
        <f t="shared" si="28"/>
        <v>0</v>
      </c>
      <c r="AG52" s="17">
        <f t="shared" si="29"/>
        <v>0</v>
      </c>
      <c r="AH52" s="17">
        <f t="shared" si="30"/>
        <v>0</v>
      </c>
      <c r="AI52" s="17">
        <f t="shared" si="31"/>
        <v>0</v>
      </c>
      <c r="AJ52" s="18">
        <f t="shared" si="32"/>
        <v>0</v>
      </c>
      <c r="AK52" s="18"/>
      <c r="AL52" s="17">
        <f t="shared" si="33"/>
        <v>0</v>
      </c>
      <c r="AM52" s="17">
        <f t="shared" si="34"/>
        <v>0</v>
      </c>
      <c r="AN52" s="17">
        <f t="shared" si="35"/>
        <v>0</v>
      </c>
      <c r="AO52" s="17">
        <f t="shared" si="36"/>
        <v>0</v>
      </c>
      <c r="AP52" s="17">
        <f t="shared" si="37"/>
        <v>0</v>
      </c>
      <c r="AQ52" s="18">
        <f t="shared" si="38"/>
        <v>0</v>
      </c>
      <c r="AR52" s="19"/>
      <c r="AS52" s="10">
        <f t="shared" si="39"/>
        <v>0</v>
      </c>
      <c r="AT52" s="10">
        <f t="shared" si="40"/>
        <v>0</v>
      </c>
      <c r="AU52" s="20">
        <f t="shared" si="41"/>
        <v>0</v>
      </c>
      <c r="AV52" s="20">
        <f t="shared" si="42"/>
        <v>0</v>
      </c>
      <c r="AW52" s="22"/>
      <c r="AX52" s="22"/>
      <c r="AY52" s="22"/>
      <c r="AZ52" s="22"/>
      <c r="BA52" s="22"/>
      <c r="BB52" s="22"/>
    </row>
    <row r="53" spans="1:54" s="49" customFormat="1" ht="18" customHeight="1">
      <c r="A53" s="52"/>
      <c r="B53" s="28"/>
      <c r="C53" s="88"/>
      <c r="D53" s="48"/>
      <c r="E53" s="28"/>
      <c r="F53" s="47"/>
      <c r="G53" s="48"/>
      <c r="H53" s="93"/>
      <c r="I53" s="32"/>
      <c r="J53" s="89"/>
      <c r="K53" s="39"/>
      <c r="L53" s="13"/>
      <c r="M53" s="13"/>
      <c r="N53" s="13"/>
      <c r="O53" s="13"/>
      <c r="P53" s="13"/>
      <c r="Q53" s="15">
        <f t="shared" si="23"/>
      </c>
      <c r="R53" s="14"/>
      <c r="S53" s="14"/>
      <c r="T53" s="14"/>
      <c r="U53" s="14"/>
      <c r="V53" s="14"/>
      <c r="W53" s="14"/>
      <c r="X53" s="15">
        <f t="shared" si="24"/>
      </c>
      <c r="Y53" s="15">
        <f t="shared" si="25"/>
      </c>
      <c r="Z53" s="16">
        <f>IF(C53="","",RANK(AV53,AV$7:AV$35,0))</f>
      </c>
      <c r="AA53" s="2">
        <f t="shared" si="26"/>
      </c>
      <c r="AB53" s="18"/>
      <c r="AC53" s="10" t="e">
        <f>RANK(Y53,Y$7:Y$35,0)</f>
        <v>#VALUE!</v>
      </c>
      <c r="AD53" s="6"/>
      <c r="AE53" s="17">
        <f t="shared" si="27"/>
        <v>0</v>
      </c>
      <c r="AF53" s="17">
        <f t="shared" si="28"/>
        <v>0</v>
      </c>
      <c r="AG53" s="17">
        <f t="shared" si="29"/>
        <v>0</v>
      </c>
      <c r="AH53" s="17">
        <f t="shared" si="30"/>
        <v>0</v>
      </c>
      <c r="AI53" s="17">
        <f t="shared" si="31"/>
        <v>0</v>
      </c>
      <c r="AJ53" s="18">
        <f t="shared" si="32"/>
        <v>0</v>
      </c>
      <c r="AK53" s="18"/>
      <c r="AL53" s="17">
        <f t="shared" si="33"/>
        <v>0</v>
      </c>
      <c r="AM53" s="17">
        <f t="shared" si="34"/>
        <v>0</v>
      </c>
      <c r="AN53" s="17">
        <f t="shared" si="35"/>
        <v>0</v>
      </c>
      <c r="AO53" s="17">
        <f t="shared" si="36"/>
        <v>0</v>
      </c>
      <c r="AP53" s="17">
        <f t="shared" si="37"/>
        <v>0</v>
      </c>
      <c r="AQ53" s="18">
        <f t="shared" si="38"/>
        <v>0</v>
      </c>
      <c r="AR53" s="19"/>
      <c r="AS53" s="10">
        <f t="shared" si="39"/>
        <v>0</v>
      </c>
      <c r="AT53" s="10">
        <f t="shared" si="40"/>
        <v>0</v>
      </c>
      <c r="AU53" s="20">
        <f t="shared" si="41"/>
        <v>0</v>
      </c>
      <c r="AV53" s="20">
        <f t="shared" si="42"/>
        <v>0</v>
      </c>
      <c r="AW53" s="22"/>
      <c r="AX53" s="22"/>
      <c r="AY53" s="22"/>
      <c r="AZ53" s="22"/>
      <c r="BA53" s="22"/>
      <c r="BB53" s="22"/>
    </row>
    <row r="54" spans="1:54" s="49" customFormat="1" ht="18" customHeight="1">
      <c r="A54" s="52"/>
      <c r="B54" s="28"/>
      <c r="C54" s="88"/>
      <c r="D54" s="48"/>
      <c r="E54" s="28"/>
      <c r="F54" s="47"/>
      <c r="G54" s="48"/>
      <c r="H54" s="93"/>
      <c r="I54" s="32"/>
      <c r="J54" s="89"/>
      <c r="K54" s="39"/>
      <c r="L54" s="13"/>
      <c r="M54" s="13"/>
      <c r="N54" s="13"/>
      <c r="O54" s="13"/>
      <c r="P54" s="13"/>
      <c r="Q54" s="15">
        <f t="shared" si="23"/>
      </c>
      <c r="R54" s="14"/>
      <c r="S54" s="14"/>
      <c r="T54" s="14"/>
      <c r="U54" s="14"/>
      <c r="V54" s="14"/>
      <c r="W54" s="14"/>
      <c r="X54" s="15">
        <f t="shared" si="24"/>
      </c>
      <c r="Y54" s="15">
        <f t="shared" si="25"/>
      </c>
      <c r="Z54" s="16">
        <f>IF(C54="","",RANK(AV54,AV$7:AV$35,0))</f>
      </c>
      <c r="AA54" s="2">
        <f t="shared" si="26"/>
      </c>
      <c r="AB54" s="18"/>
      <c r="AC54" s="10" t="e">
        <f>RANK(Y54,Y$7:Y$35,0)</f>
        <v>#VALUE!</v>
      </c>
      <c r="AD54" s="6"/>
      <c r="AE54" s="17">
        <f t="shared" si="27"/>
        <v>0</v>
      </c>
      <c r="AF54" s="17">
        <f t="shared" si="28"/>
        <v>0</v>
      </c>
      <c r="AG54" s="17">
        <f t="shared" si="29"/>
        <v>0</v>
      </c>
      <c r="AH54" s="17">
        <f t="shared" si="30"/>
        <v>0</v>
      </c>
      <c r="AI54" s="17">
        <f t="shared" si="31"/>
        <v>0</v>
      </c>
      <c r="AJ54" s="18">
        <f t="shared" si="32"/>
        <v>0</v>
      </c>
      <c r="AK54" s="18"/>
      <c r="AL54" s="17">
        <f t="shared" si="33"/>
        <v>0</v>
      </c>
      <c r="AM54" s="17">
        <f t="shared" si="34"/>
        <v>0</v>
      </c>
      <c r="AN54" s="17">
        <f t="shared" si="35"/>
        <v>0</v>
      </c>
      <c r="AO54" s="17">
        <f t="shared" si="36"/>
        <v>0</v>
      </c>
      <c r="AP54" s="17">
        <f t="shared" si="37"/>
        <v>0</v>
      </c>
      <c r="AQ54" s="18">
        <f t="shared" si="38"/>
        <v>0</v>
      </c>
      <c r="AR54" s="19"/>
      <c r="AS54" s="10">
        <f t="shared" si="39"/>
        <v>0</v>
      </c>
      <c r="AT54" s="10">
        <f t="shared" si="40"/>
        <v>0</v>
      </c>
      <c r="AU54" s="20">
        <f t="shared" si="41"/>
        <v>0</v>
      </c>
      <c r="AV54" s="20">
        <f t="shared" si="42"/>
        <v>0</v>
      </c>
      <c r="AW54" s="22"/>
      <c r="AX54" s="22"/>
      <c r="AY54" s="22"/>
      <c r="AZ54" s="22"/>
      <c r="BA54" s="22"/>
      <c r="BB54" s="22"/>
    </row>
    <row r="55" spans="1:54" s="49" customFormat="1" ht="18" customHeight="1">
      <c r="A55" s="52"/>
      <c r="B55" s="28"/>
      <c r="C55" s="88"/>
      <c r="D55" s="48"/>
      <c r="E55" s="28"/>
      <c r="F55" s="47"/>
      <c r="G55" s="48"/>
      <c r="H55" s="93"/>
      <c r="I55" s="32"/>
      <c r="J55" s="89"/>
      <c r="K55" s="39"/>
      <c r="L55" s="13"/>
      <c r="M55" s="13"/>
      <c r="N55" s="13"/>
      <c r="O55" s="13"/>
      <c r="P55" s="13"/>
      <c r="Q55" s="15">
        <f t="shared" si="23"/>
      </c>
      <c r="R55" s="14"/>
      <c r="S55" s="14"/>
      <c r="T55" s="14"/>
      <c r="U55" s="14"/>
      <c r="V55" s="14"/>
      <c r="W55" s="14"/>
      <c r="X55" s="15">
        <f t="shared" si="24"/>
      </c>
      <c r="Y55" s="15">
        <f t="shared" si="25"/>
      </c>
      <c r="Z55" s="16">
        <f>IF(C55="","",RANK(AV55,AV$7:AV$35,0))</f>
      </c>
      <c r="AA55" s="2">
        <f t="shared" si="26"/>
      </c>
      <c r="AB55" s="18"/>
      <c r="AC55" s="10" t="e">
        <f>RANK(Y55,Y$7:Y$35,0)</f>
        <v>#VALUE!</v>
      </c>
      <c r="AD55" s="6"/>
      <c r="AE55" s="17">
        <f t="shared" si="27"/>
        <v>0</v>
      </c>
      <c r="AF55" s="17">
        <f t="shared" si="28"/>
        <v>0</v>
      </c>
      <c r="AG55" s="17">
        <f t="shared" si="29"/>
        <v>0</v>
      </c>
      <c r="AH55" s="17">
        <f t="shared" si="30"/>
        <v>0</v>
      </c>
      <c r="AI55" s="17">
        <f t="shared" si="31"/>
        <v>0</v>
      </c>
      <c r="AJ55" s="18">
        <f t="shared" si="32"/>
        <v>0</v>
      </c>
      <c r="AK55" s="18"/>
      <c r="AL55" s="17">
        <f t="shared" si="33"/>
        <v>0</v>
      </c>
      <c r="AM55" s="17">
        <f t="shared" si="34"/>
        <v>0</v>
      </c>
      <c r="AN55" s="17">
        <f t="shared" si="35"/>
        <v>0</v>
      </c>
      <c r="AO55" s="17">
        <f t="shared" si="36"/>
        <v>0</v>
      </c>
      <c r="AP55" s="17">
        <f t="shared" si="37"/>
        <v>0</v>
      </c>
      <c r="AQ55" s="18">
        <f t="shared" si="38"/>
        <v>0</v>
      </c>
      <c r="AR55" s="19"/>
      <c r="AS55" s="10">
        <f t="shared" si="39"/>
        <v>0</v>
      </c>
      <c r="AT55" s="10">
        <f t="shared" si="40"/>
        <v>0</v>
      </c>
      <c r="AU55" s="20">
        <f t="shared" si="41"/>
        <v>0</v>
      </c>
      <c r="AV55" s="20">
        <f t="shared" si="42"/>
        <v>0</v>
      </c>
      <c r="AW55" s="22"/>
      <c r="AX55" s="22"/>
      <c r="AY55" s="22"/>
      <c r="AZ55" s="22"/>
      <c r="BA55" s="22"/>
      <c r="BB55" s="22"/>
    </row>
    <row r="56" spans="1:54" s="49" customFormat="1" ht="18" customHeight="1">
      <c r="A56" s="22"/>
      <c r="B56" s="22"/>
      <c r="C56" s="50"/>
      <c r="D56" s="50"/>
      <c r="E56" s="50"/>
      <c r="F56" s="50"/>
      <c r="G56" s="50"/>
      <c r="H56" s="94"/>
      <c r="I56" s="50"/>
      <c r="J56" s="50"/>
      <c r="K56" s="50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51"/>
      <c r="AB56" s="18">
        <f t="shared" si="22"/>
        <v>0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</row>
    <row r="57" spans="1:28" s="57" customFormat="1" ht="18" customHeight="1">
      <c r="A57" s="76" t="s">
        <v>49</v>
      </c>
      <c r="B57" s="58"/>
      <c r="C57" s="55"/>
      <c r="D57" s="56"/>
      <c r="E57" s="56"/>
      <c r="F57" s="55"/>
      <c r="G57" s="56"/>
      <c r="H57" s="92"/>
      <c r="I57" s="56"/>
      <c r="J57" s="55"/>
      <c r="K57" s="56"/>
      <c r="AA57" s="70"/>
      <c r="AB57" s="18">
        <f t="shared" si="22"/>
        <v>0</v>
      </c>
    </row>
    <row r="58" spans="1:54" s="49" customFormat="1" ht="18" customHeight="1">
      <c r="A58" s="22"/>
      <c r="B58" s="22"/>
      <c r="C58" s="50"/>
      <c r="D58" s="50"/>
      <c r="E58" s="50"/>
      <c r="F58" s="50"/>
      <c r="G58" s="50"/>
      <c r="H58" s="94"/>
      <c r="I58" s="50"/>
      <c r="J58" s="50"/>
      <c r="K58" s="50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51"/>
      <c r="AB58" s="18">
        <f t="shared" si="22"/>
        <v>0</v>
      </c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</row>
    <row r="59" spans="1:29" s="57" customFormat="1" ht="18" customHeight="1">
      <c r="A59" s="76" t="s">
        <v>52</v>
      </c>
      <c r="B59" s="58"/>
      <c r="C59" s="55"/>
      <c r="D59" s="56"/>
      <c r="E59" s="56"/>
      <c r="F59" s="55" t="s">
        <v>35</v>
      </c>
      <c r="G59" s="56"/>
      <c r="H59" s="92"/>
      <c r="I59" s="56"/>
      <c r="K59" s="56"/>
      <c r="AA59" s="59"/>
      <c r="AB59" s="18">
        <f t="shared" si="22"/>
        <v>0</v>
      </c>
      <c r="AC59" s="57" t="s">
        <v>14</v>
      </c>
    </row>
    <row r="60" spans="1:54" s="49" customFormat="1" ht="18" customHeight="1">
      <c r="A60" s="136" t="s">
        <v>320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51"/>
      <c r="AB60" s="18">
        <f t="shared" si="22"/>
        <v>0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</row>
    <row r="61" spans="1:54" s="49" customFormat="1" ht="18" customHeight="1">
      <c r="A61" s="162" t="s">
        <v>0</v>
      </c>
      <c r="B61" s="34"/>
      <c r="C61" s="152" t="s">
        <v>12</v>
      </c>
      <c r="D61" s="53"/>
      <c r="E61" s="34"/>
      <c r="F61" s="152" t="s">
        <v>13</v>
      </c>
      <c r="G61" s="53"/>
      <c r="H61" s="140" t="s">
        <v>47</v>
      </c>
      <c r="I61" s="34"/>
      <c r="J61" s="152" t="s">
        <v>1</v>
      </c>
      <c r="K61" s="53"/>
      <c r="L61" s="147" t="s">
        <v>34</v>
      </c>
      <c r="M61" s="147"/>
      <c r="N61" s="147"/>
      <c r="O61" s="147"/>
      <c r="P61" s="147"/>
      <c r="Q61" s="147"/>
      <c r="R61" s="147" t="s">
        <v>35</v>
      </c>
      <c r="S61" s="147"/>
      <c r="T61" s="147"/>
      <c r="U61" s="147"/>
      <c r="V61" s="147"/>
      <c r="W61" s="147"/>
      <c r="X61" s="147"/>
      <c r="Y61" s="148" t="s">
        <v>36</v>
      </c>
      <c r="Z61" s="148" t="s">
        <v>37</v>
      </c>
      <c r="AA61" s="1"/>
      <c r="AB61" s="18"/>
      <c r="AC61" s="11" t="s">
        <v>10</v>
      </c>
      <c r="AD61" s="25" t="s">
        <v>39</v>
      </c>
      <c r="AE61" s="25"/>
      <c r="AF61" s="25"/>
      <c r="AG61" s="25">
        <f>IF(MAX($Z$7:$Z$35)&gt;10,10,MAX($Z$7:$Z$35))</f>
        <v>10</v>
      </c>
      <c r="AH61" s="6"/>
      <c r="AI61" s="6"/>
      <c r="AJ61" s="6"/>
      <c r="AK61" s="6"/>
      <c r="AL61" s="6"/>
      <c r="AM61" s="6"/>
      <c r="AN61" s="6"/>
      <c r="AO61" s="6"/>
      <c r="AQ61" s="6"/>
      <c r="AR61" s="6"/>
      <c r="AS61" s="6"/>
      <c r="AT61" s="6"/>
      <c r="AU61" s="6"/>
      <c r="AV61" s="6"/>
      <c r="AW61" s="22"/>
      <c r="AX61" s="22"/>
      <c r="AY61" s="22"/>
      <c r="AZ61" s="22"/>
      <c r="BA61" s="22"/>
      <c r="BB61" s="22"/>
    </row>
    <row r="62" spans="1:54" s="49" customFormat="1" ht="18" customHeight="1">
      <c r="A62" s="162"/>
      <c r="B62" s="35"/>
      <c r="C62" s="153"/>
      <c r="D62" s="54"/>
      <c r="E62" s="35"/>
      <c r="F62" s="153"/>
      <c r="G62" s="54"/>
      <c r="H62" s="141"/>
      <c r="I62" s="35"/>
      <c r="J62" s="153"/>
      <c r="K62" s="54"/>
      <c r="L62" s="149" t="s">
        <v>15</v>
      </c>
      <c r="M62" s="150"/>
      <c r="N62" s="149" t="s">
        <v>16</v>
      </c>
      <c r="O62" s="150"/>
      <c r="P62" s="149" t="s">
        <v>31</v>
      </c>
      <c r="Q62" s="150"/>
      <c r="R62" s="9" t="s">
        <v>3</v>
      </c>
      <c r="S62" s="9" t="s">
        <v>4</v>
      </c>
      <c r="T62" s="9" t="s">
        <v>5</v>
      </c>
      <c r="U62" s="9" t="s">
        <v>6</v>
      </c>
      <c r="V62" s="9" t="s">
        <v>7</v>
      </c>
      <c r="W62" s="9" t="s">
        <v>8</v>
      </c>
      <c r="X62" s="9" t="s">
        <v>9</v>
      </c>
      <c r="Y62" s="148"/>
      <c r="Z62" s="148"/>
      <c r="AA62" s="1"/>
      <c r="AB62" s="18"/>
      <c r="AC62" s="6"/>
      <c r="AD62" s="6"/>
      <c r="AE62" s="11" t="s">
        <v>23</v>
      </c>
      <c r="AF62" s="11" t="s">
        <v>24</v>
      </c>
      <c r="AG62" s="11" t="s">
        <v>25</v>
      </c>
      <c r="AH62" s="11" t="s">
        <v>26</v>
      </c>
      <c r="AI62" s="11" t="s">
        <v>27</v>
      </c>
      <c r="AJ62" s="11" t="s">
        <v>28</v>
      </c>
      <c r="AK62" s="6"/>
      <c r="AL62" s="6"/>
      <c r="AM62" s="6"/>
      <c r="AN62" s="6"/>
      <c r="AO62" s="6"/>
      <c r="AP62" s="6"/>
      <c r="AQ62" s="6"/>
      <c r="AR62" s="6"/>
      <c r="AS62" s="11" t="s">
        <v>38</v>
      </c>
      <c r="AT62" s="11" t="s">
        <v>33</v>
      </c>
      <c r="AU62" s="11" t="s">
        <v>30</v>
      </c>
      <c r="AV62" s="11" t="s">
        <v>11</v>
      </c>
      <c r="AW62" s="22"/>
      <c r="AX62" s="22"/>
      <c r="AY62" s="22"/>
      <c r="AZ62" s="22"/>
      <c r="BA62" s="22"/>
      <c r="BB62" s="22"/>
    </row>
    <row r="63" spans="1:54" s="49" customFormat="1" ht="18" customHeight="1">
      <c r="A63" s="52">
        <v>1</v>
      </c>
      <c r="B63" s="28"/>
      <c r="C63" s="115" t="str">
        <f>IF($A63&gt;$AG$61,"",INDEX(C$7:C$51,MATCH($AG$61-$A63+1,$Z$7:$Z$51,0)))</f>
        <v>知念由花</v>
      </c>
      <c r="D63" s="119"/>
      <c r="E63" s="120"/>
      <c r="F63" s="121" t="str">
        <f>IF($A63&gt;$AG$61,"",INDEX(F$7:F$51,MATCH($AG$61-$A63+1,$Z$7:$Z$51,0)))</f>
        <v>ちねん　ゆか</v>
      </c>
      <c r="G63" s="38"/>
      <c r="H63" s="114">
        <f>IF($A63&gt;$AG$61,"",INDEX(H$7:H$51,MATCH($AG$61-$A63+1,$Z$7:$Z$51,0)))</f>
        <v>6</v>
      </c>
      <c r="I63" s="29"/>
      <c r="J63" s="115" t="str">
        <f>IF($A63&gt;$AG$61,"",INDEX(J$7:J$51,MATCH($AG$61-$A63+1,$Z$7:$Z$51,0)))</f>
        <v>ｹﾝｹﾝ体操ｸﾗﾌﾞ</v>
      </c>
      <c r="K63" s="42"/>
      <c r="L63" s="145"/>
      <c r="M63" s="146"/>
      <c r="N63" s="145"/>
      <c r="O63" s="146"/>
      <c r="P63" s="145"/>
      <c r="Q63" s="146"/>
      <c r="R63" s="26">
        <v>7.4</v>
      </c>
      <c r="S63" s="26">
        <v>7.4</v>
      </c>
      <c r="T63" s="26">
        <v>7.5</v>
      </c>
      <c r="U63" s="26">
        <v>7.5</v>
      </c>
      <c r="V63" s="26">
        <v>7.7</v>
      </c>
      <c r="W63" s="26">
        <v>2.2</v>
      </c>
      <c r="X63" s="15">
        <f aca="true" t="shared" si="43" ref="X63:X72">IF(C63="","",W63+AJ63)</f>
        <v>24.599999999999998</v>
      </c>
      <c r="Y63" s="15">
        <f aca="true" t="shared" si="44" ref="Y63:Y72">IF(C63="","",ROUND(P63+W63+AJ63,1))</f>
        <v>24.6</v>
      </c>
      <c r="Z63" s="16">
        <f aca="true" t="shared" si="45" ref="Z63:Z72">IF(C63="","",RANK(AV63,AV$63:AV$72,0))</f>
        <v>10</v>
      </c>
      <c r="AA63" s="1"/>
      <c r="AB63" s="18">
        <f t="shared" si="22"/>
        <v>22.4</v>
      </c>
      <c r="AC63" s="10" t="e">
        <f aca="true" t="shared" si="46" ref="AC63:AC72">RANK(Y63,Y$45:Y$54,0)</f>
        <v>#N/A</v>
      </c>
      <c r="AD63" s="6"/>
      <c r="AE63" s="17">
        <f aca="true" t="shared" si="47" ref="AE63:AE72">IF(R63="",0,LARGE($R63:$V63,1))</f>
        <v>7.7</v>
      </c>
      <c r="AF63" s="17">
        <f aca="true" t="shared" si="48" ref="AF63:AF72">IF(S63="",0,LARGE($R63:$V63,2))</f>
        <v>7.5</v>
      </c>
      <c r="AG63" s="17">
        <f aca="true" t="shared" si="49" ref="AG63:AG72">IF(T63="",0,LARGE($R63:$V63,3))</f>
        <v>7.5</v>
      </c>
      <c r="AH63" s="17">
        <f aca="true" t="shared" si="50" ref="AH63:AH72">IF(U63="",0,LARGE($R63:$V63,4))</f>
        <v>7.4</v>
      </c>
      <c r="AI63" s="17">
        <f aca="true" t="shared" si="51" ref="AI63:AI72">IF(V63="",0,LARGE($R63:$V63,5))</f>
        <v>7.4</v>
      </c>
      <c r="AJ63" s="18">
        <f aca="true" t="shared" si="52" ref="AJ63:AJ72">SUM(AF63:AH63)</f>
        <v>22.4</v>
      </c>
      <c r="AK63" s="6"/>
      <c r="AL63" s="6"/>
      <c r="AM63" s="6"/>
      <c r="AN63" s="6"/>
      <c r="AO63" s="6"/>
      <c r="AP63" s="6"/>
      <c r="AQ63" s="6"/>
      <c r="AR63" s="6"/>
      <c r="AS63" s="10">
        <f aca="true" t="shared" si="53" ref="AS63:AS72">IF(Y63="",0,Y63*1000000)</f>
        <v>24600000</v>
      </c>
      <c r="AT63" s="10">
        <f aca="true" t="shared" si="54" ref="AT63:AT72">IF(X63="",0,X63*1000)</f>
        <v>24599.999999999996</v>
      </c>
      <c r="AU63" s="20">
        <f aca="true" t="shared" si="55" ref="AU63:AU72">SUM(R63:V63)/1000</f>
        <v>0.0375</v>
      </c>
      <c r="AV63" s="20">
        <f aca="true" t="shared" si="56" ref="AV63:AV72">ROUND(AS63+AT63-W63+AU63,4)</f>
        <v>24624597.8375</v>
      </c>
      <c r="AW63" s="22"/>
      <c r="AX63" s="22"/>
      <c r="AY63" s="22"/>
      <c r="AZ63" s="22"/>
      <c r="BA63" s="22"/>
      <c r="BB63" s="22"/>
    </row>
    <row r="64" spans="1:54" s="49" customFormat="1" ht="18" customHeight="1">
      <c r="A64" s="52">
        <v>2</v>
      </c>
      <c r="B64" s="28"/>
      <c r="C64" s="115" t="str">
        <f aca="true" t="shared" si="57" ref="C64:C72">IF($A64&gt;$AG$61,"",INDEX(C$7:C$51,MATCH($AG$61-$A64+1,$Z$7:$Z$51,0)))</f>
        <v>川越茜音</v>
      </c>
      <c r="D64" s="119"/>
      <c r="E64" s="120"/>
      <c r="F64" s="121" t="str">
        <f aca="true" t="shared" si="58" ref="F64:F72">IF($A64&gt;$AG$61,"",INDEX(F$7:F$51,MATCH($AG$61-$A64+1,$Z$7:$Z$51,0)))</f>
        <v>かわごえ　あかね</v>
      </c>
      <c r="G64" s="38"/>
      <c r="H64" s="114">
        <f aca="true" t="shared" si="59" ref="H64:H72">IF($A64&gt;$AG$61,"",INDEX(H$7:H$51,MATCH($AG$61-$A64+1,$Z$7:$Z$51,0)))</f>
        <v>6</v>
      </c>
      <c r="I64" s="29"/>
      <c r="J64" s="115" t="str">
        <f aca="true" t="shared" si="60" ref="J64:J72">IF($A64&gt;$AG$61,"",INDEX(J$7:J$51,MATCH($AG$61-$A64+1,$Z$7:$Z$51,0)))</f>
        <v>小林Ｔ.ＪＵＮＰＩＮ</v>
      </c>
      <c r="K64" s="42"/>
      <c r="L64" s="145"/>
      <c r="M64" s="146"/>
      <c r="N64" s="145"/>
      <c r="O64" s="146"/>
      <c r="P64" s="145"/>
      <c r="Q64" s="146"/>
      <c r="R64" s="26">
        <v>7.4</v>
      </c>
      <c r="S64" s="26">
        <v>7.5</v>
      </c>
      <c r="T64" s="26">
        <v>7.8</v>
      </c>
      <c r="U64" s="26">
        <v>7.4</v>
      </c>
      <c r="V64" s="26">
        <v>7.6</v>
      </c>
      <c r="W64" s="26">
        <v>2.1</v>
      </c>
      <c r="X64" s="15">
        <f t="shared" si="43"/>
        <v>24.6</v>
      </c>
      <c r="Y64" s="15">
        <f t="shared" si="44"/>
        <v>24.6</v>
      </c>
      <c r="Z64" s="16">
        <f t="shared" si="45"/>
        <v>9</v>
      </c>
      <c r="AA64" s="1"/>
      <c r="AB64" s="18">
        <f t="shared" si="22"/>
        <v>22.5</v>
      </c>
      <c r="AC64" s="10" t="e">
        <f t="shared" si="46"/>
        <v>#N/A</v>
      </c>
      <c r="AD64" s="6"/>
      <c r="AE64" s="17">
        <f t="shared" si="47"/>
        <v>7.8</v>
      </c>
      <c r="AF64" s="17">
        <f t="shared" si="48"/>
        <v>7.6</v>
      </c>
      <c r="AG64" s="17">
        <f t="shared" si="49"/>
        <v>7.5</v>
      </c>
      <c r="AH64" s="17">
        <f t="shared" si="50"/>
        <v>7.4</v>
      </c>
      <c r="AI64" s="17">
        <f t="shared" si="51"/>
        <v>7.4</v>
      </c>
      <c r="AJ64" s="18">
        <f t="shared" si="52"/>
        <v>22.5</v>
      </c>
      <c r="AK64" s="6"/>
      <c r="AL64" s="6"/>
      <c r="AM64" s="6"/>
      <c r="AN64" s="6"/>
      <c r="AO64" s="6"/>
      <c r="AP64" s="6"/>
      <c r="AQ64" s="6"/>
      <c r="AR64" s="6"/>
      <c r="AS64" s="10">
        <f t="shared" si="53"/>
        <v>24600000</v>
      </c>
      <c r="AT64" s="10">
        <f t="shared" si="54"/>
        <v>24600</v>
      </c>
      <c r="AU64" s="20">
        <f t="shared" si="55"/>
        <v>0.037700000000000004</v>
      </c>
      <c r="AV64" s="20">
        <f t="shared" si="56"/>
        <v>24624597.9377</v>
      </c>
      <c r="AW64" s="22"/>
      <c r="AX64" s="22"/>
      <c r="AY64" s="22"/>
      <c r="AZ64" s="22"/>
      <c r="BA64" s="22"/>
      <c r="BB64" s="22"/>
    </row>
    <row r="65" spans="1:54" s="49" customFormat="1" ht="18" customHeight="1">
      <c r="A65" s="52">
        <v>3</v>
      </c>
      <c r="B65" s="28"/>
      <c r="C65" s="115" t="str">
        <f t="shared" si="57"/>
        <v>今村　　栞</v>
      </c>
      <c r="D65" s="119"/>
      <c r="E65" s="120"/>
      <c r="F65" s="121" t="str">
        <f t="shared" si="58"/>
        <v>いまむら　しおり</v>
      </c>
      <c r="G65" s="38"/>
      <c r="H65" s="114">
        <f t="shared" si="59"/>
        <v>5</v>
      </c>
      <c r="I65" s="29"/>
      <c r="J65" s="115" t="str">
        <f t="shared" si="60"/>
        <v>熊本ＴＣ</v>
      </c>
      <c r="K65" s="42"/>
      <c r="L65" s="145"/>
      <c r="M65" s="146"/>
      <c r="N65" s="145"/>
      <c r="O65" s="146"/>
      <c r="P65" s="145"/>
      <c r="Q65" s="146"/>
      <c r="R65" s="26">
        <v>7.9</v>
      </c>
      <c r="S65" s="26">
        <v>7.6</v>
      </c>
      <c r="T65" s="26">
        <v>7.8</v>
      </c>
      <c r="U65" s="26">
        <v>7.6</v>
      </c>
      <c r="V65" s="26">
        <v>7.6</v>
      </c>
      <c r="W65" s="26">
        <v>1.6</v>
      </c>
      <c r="X65" s="15">
        <f t="shared" si="43"/>
        <v>24.6</v>
      </c>
      <c r="Y65" s="15">
        <f t="shared" si="44"/>
        <v>24.6</v>
      </c>
      <c r="Z65" s="16">
        <f t="shared" si="45"/>
        <v>8</v>
      </c>
      <c r="AA65" s="1"/>
      <c r="AB65" s="18">
        <f t="shared" si="22"/>
        <v>23</v>
      </c>
      <c r="AC65" s="10" t="e">
        <f t="shared" si="46"/>
        <v>#N/A</v>
      </c>
      <c r="AD65" s="6"/>
      <c r="AE65" s="17">
        <f t="shared" si="47"/>
        <v>7.9</v>
      </c>
      <c r="AF65" s="17">
        <f t="shared" si="48"/>
        <v>7.8</v>
      </c>
      <c r="AG65" s="17">
        <f t="shared" si="49"/>
        <v>7.6</v>
      </c>
      <c r="AH65" s="17">
        <f t="shared" si="50"/>
        <v>7.6</v>
      </c>
      <c r="AI65" s="17">
        <f t="shared" si="51"/>
        <v>7.6</v>
      </c>
      <c r="AJ65" s="18">
        <f t="shared" si="52"/>
        <v>23</v>
      </c>
      <c r="AK65" s="6"/>
      <c r="AL65" s="6"/>
      <c r="AM65" s="6"/>
      <c r="AN65" s="6"/>
      <c r="AO65" s="6"/>
      <c r="AP65" s="6"/>
      <c r="AQ65" s="6"/>
      <c r="AR65" s="6"/>
      <c r="AS65" s="10">
        <f t="shared" si="53"/>
        <v>24600000</v>
      </c>
      <c r="AT65" s="10">
        <f t="shared" si="54"/>
        <v>24600</v>
      </c>
      <c r="AU65" s="20">
        <f t="shared" si="55"/>
        <v>0.0385</v>
      </c>
      <c r="AV65" s="20">
        <f t="shared" si="56"/>
        <v>24624598.4385</v>
      </c>
      <c r="AW65" s="22"/>
      <c r="AX65" s="22"/>
      <c r="AY65" s="22"/>
      <c r="AZ65" s="22"/>
      <c r="BA65" s="22"/>
      <c r="BB65" s="22"/>
    </row>
    <row r="66" spans="1:54" s="49" customFormat="1" ht="18" customHeight="1">
      <c r="A66" s="52">
        <v>4</v>
      </c>
      <c r="B66" s="28"/>
      <c r="C66" s="115" t="str">
        <f t="shared" si="57"/>
        <v>鎌田優実</v>
      </c>
      <c r="D66" s="119"/>
      <c r="E66" s="120"/>
      <c r="F66" s="121" t="str">
        <f t="shared" si="58"/>
        <v>かまだ　ゆみ</v>
      </c>
      <c r="G66" s="38"/>
      <c r="H66" s="114">
        <f t="shared" si="59"/>
        <v>3</v>
      </c>
      <c r="I66" s="29"/>
      <c r="J66" s="115" t="str">
        <f t="shared" si="60"/>
        <v>小林Ｔ.ＪＵＮＰＩＮ</v>
      </c>
      <c r="K66" s="42"/>
      <c r="L66" s="145"/>
      <c r="M66" s="146"/>
      <c r="N66" s="145"/>
      <c r="O66" s="146"/>
      <c r="P66" s="145"/>
      <c r="Q66" s="146"/>
      <c r="R66" s="26">
        <v>7.5</v>
      </c>
      <c r="S66" s="26">
        <v>7.4</v>
      </c>
      <c r="T66" s="26">
        <v>7.5</v>
      </c>
      <c r="U66" s="26">
        <v>7.3</v>
      </c>
      <c r="V66" s="26">
        <v>7.7</v>
      </c>
      <c r="W66" s="26">
        <v>2.6</v>
      </c>
      <c r="X66" s="15">
        <f t="shared" si="43"/>
        <v>25</v>
      </c>
      <c r="Y66" s="15">
        <f t="shared" si="44"/>
        <v>25</v>
      </c>
      <c r="Z66" s="16">
        <f t="shared" si="45"/>
        <v>7</v>
      </c>
      <c r="AA66" s="1"/>
      <c r="AB66" s="18">
        <f t="shared" si="22"/>
        <v>22.4</v>
      </c>
      <c r="AC66" s="10" t="e">
        <f t="shared" si="46"/>
        <v>#N/A</v>
      </c>
      <c r="AD66" s="6"/>
      <c r="AE66" s="17">
        <f t="shared" si="47"/>
        <v>7.7</v>
      </c>
      <c r="AF66" s="17">
        <f t="shared" si="48"/>
        <v>7.5</v>
      </c>
      <c r="AG66" s="17">
        <f t="shared" si="49"/>
        <v>7.5</v>
      </c>
      <c r="AH66" s="17">
        <f t="shared" si="50"/>
        <v>7.4</v>
      </c>
      <c r="AI66" s="17">
        <f t="shared" si="51"/>
        <v>7.3</v>
      </c>
      <c r="AJ66" s="18">
        <f t="shared" si="52"/>
        <v>22.4</v>
      </c>
      <c r="AK66" s="6"/>
      <c r="AL66" s="6"/>
      <c r="AM66" s="6"/>
      <c r="AN66" s="6"/>
      <c r="AO66" s="6"/>
      <c r="AP66" s="6"/>
      <c r="AQ66" s="6"/>
      <c r="AR66" s="6"/>
      <c r="AS66" s="10">
        <f t="shared" si="53"/>
        <v>25000000</v>
      </c>
      <c r="AT66" s="10">
        <f t="shared" si="54"/>
        <v>25000</v>
      </c>
      <c r="AU66" s="20">
        <f t="shared" si="55"/>
        <v>0.037399999999999996</v>
      </c>
      <c r="AV66" s="20">
        <f t="shared" si="56"/>
        <v>25024997.4374</v>
      </c>
      <c r="AW66" s="22"/>
      <c r="AX66" s="22"/>
      <c r="AY66" s="22"/>
      <c r="AZ66" s="22"/>
      <c r="BA66" s="22"/>
      <c r="BB66" s="22"/>
    </row>
    <row r="67" spans="1:54" s="49" customFormat="1" ht="18" customHeight="1">
      <c r="A67" s="52">
        <v>5</v>
      </c>
      <c r="B67" s="28"/>
      <c r="C67" s="115" t="str">
        <f t="shared" si="57"/>
        <v>中山琴葉</v>
      </c>
      <c r="D67" s="119"/>
      <c r="E67" s="120"/>
      <c r="F67" s="121" t="str">
        <f t="shared" si="58"/>
        <v>なかやま　ことは</v>
      </c>
      <c r="G67" s="38"/>
      <c r="H67" s="114">
        <f t="shared" si="59"/>
        <v>3</v>
      </c>
      <c r="I67" s="29"/>
      <c r="J67" s="115" t="str">
        <f t="shared" si="60"/>
        <v>熊本ＴＣ</v>
      </c>
      <c r="K67" s="42"/>
      <c r="L67" s="145"/>
      <c r="M67" s="146"/>
      <c r="N67" s="145"/>
      <c r="O67" s="146"/>
      <c r="P67" s="145"/>
      <c r="Q67" s="146"/>
      <c r="R67" s="26">
        <v>7.7</v>
      </c>
      <c r="S67" s="26">
        <v>7.7</v>
      </c>
      <c r="T67" s="26">
        <v>7.7</v>
      </c>
      <c r="U67" s="26">
        <v>7.7</v>
      </c>
      <c r="V67" s="26">
        <v>7.8</v>
      </c>
      <c r="W67" s="26">
        <v>2.1</v>
      </c>
      <c r="X67" s="15">
        <f t="shared" si="43"/>
        <v>25.200000000000003</v>
      </c>
      <c r="Y67" s="15">
        <f t="shared" si="44"/>
        <v>25.2</v>
      </c>
      <c r="Z67" s="16">
        <f t="shared" si="45"/>
        <v>6</v>
      </c>
      <c r="AA67" s="1"/>
      <c r="AB67" s="18">
        <f t="shared" si="22"/>
        <v>23.1</v>
      </c>
      <c r="AC67" s="10" t="e">
        <f t="shared" si="46"/>
        <v>#N/A</v>
      </c>
      <c r="AD67" s="6"/>
      <c r="AE67" s="17">
        <f t="shared" si="47"/>
        <v>7.8</v>
      </c>
      <c r="AF67" s="17">
        <f t="shared" si="48"/>
        <v>7.7</v>
      </c>
      <c r="AG67" s="17">
        <f t="shared" si="49"/>
        <v>7.7</v>
      </c>
      <c r="AH67" s="17">
        <f t="shared" si="50"/>
        <v>7.7</v>
      </c>
      <c r="AI67" s="17">
        <f t="shared" si="51"/>
        <v>7.7</v>
      </c>
      <c r="AJ67" s="18">
        <f t="shared" si="52"/>
        <v>23.1</v>
      </c>
      <c r="AK67" s="6"/>
      <c r="AL67" s="6"/>
      <c r="AM67" s="6"/>
      <c r="AN67" s="6"/>
      <c r="AO67" s="6"/>
      <c r="AP67" s="6"/>
      <c r="AQ67" s="6"/>
      <c r="AR67" s="6"/>
      <c r="AS67" s="10">
        <f t="shared" si="53"/>
        <v>25200000</v>
      </c>
      <c r="AT67" s="10">
        <f t="shared" si="54"/>
        <v>25200.000000000004</v>
      </c>
      <c r="AU67" s="20">
        <f t="shared" si="55"/>
        <v>0.0386</v>
      </c>
      <c r="AV67" s="20">
        <f t="shared" si="56"/>
        <v>25225197.9386</v>
      </c>
      <c r="AW67" s="22"/>
      <c r="AX67" s="22"/>
      <c r="AY67" s="22"/>
      <c r="AZ67" s="22"/>
      <c r="BA67" s="22"/>
      <c r="BB67" s="22"/>
    </row>
    <row r="68" spans="1:54" s="49" customFormat="1" ht="18" customHeight="1">
      <c r="A68" s="52">
        <v>6</v>
      </c>
      <c r="B68" s="28"/>
      <c r="C68" s="115" t="str">
        <f t="shared" si="57"/>
        <v>生駒紗彩</v>
      </c>
      <c r="D68" s="119"/>
      <c r="E68" s="120"/>
      <c r="F68" s="121" t="str">
        <f t="shared" si="58"/>
        <v>いこま　さあや</v>
      </c>
      <c r="G68" s="38"/>
      <c r="H68" s="114">
        <f t="shared" si="59"/>
        <v>2</v>
      </c>
      <c r="I68" s="29"/>
      <c r="J68" s="115" t="str">
        <f t="shared" si="60"/>
        <v>熊本ＴＣ</v>
      </c>
      <c r="K68" s="42"/>
      <c r="L68" s="145"/>
      <c r="M68" s="146"/>
      <c r="N68" s="145"/>
      <c r="O68" s="146"/>
      <c r="P68" s="145"/>
      <c r="Q68" s="146"/>
      <c r="R68" s="26">
        <v>7.2</v>
      </c>
      <c r="S68" s="26">
        <v>7.5</v>
      </c>
      <c r="T68" s="26">
        <v>7.5</v>
      </c>
      <c r="U68" s="26">
        <v>7.5</v>
      </c>
      <c r="V68" s="26">
        <v>7.6</v>
      </c>
      <c r="W68" s="26">
        <v>3.2</v>
      </c>
      <c r="X68" s="15">
        <f t="shared" si="43"/>
        <v>25.7</v>
      </c>
      <c r="Y68" s="15">
        <f t="shared" si="44"/>
        <v>25.7</v>
      </c>
      <c r="Z68" s="16">
        <f t="shared" si="45"/>
        <v>5</v>
      </c>
      <c r="AA68" s="1"/>
      <c r="AB68" s="18">
        <f t="shared" si="22"/>
        <v>22.5</v>
      </c>
      <c r="AC68" s="10" t="e">
        <f t="shared" si="46"/>
        <v>#N/A</v>
      </c>
      <c r="AD68" s="6"/>
      <c r="AE68" s="17">
        <f t="shared" si="47"/>
        <v>7.6</v>
      </c>
      <c r="AF68" s="17">
        <f t="shared" si="48"/>
        <v>7.5</v>
      </c>
      <c r="AG68" s="17">
        <f t="shared" si="49"/>
        <v>7.5</v>
      </c>
      <c r="AH68" s="17">
        <f t="shared" si="50"/>
        <v>7.5</v>
      </c>
      <c r="AI68" s="17">
        <f t="shared" si="51"/>
        <v>7.2</v>
      </c>
      <c r="AJ68" s="18">
        <f t="shared" si="52"/>
        <v>22.5</v>
      </c>
      <c r="AK68" s="6"/>
      <c r="AL68" s="6"/>
      <c r="AM68" s="6"/>
      <c r="AN68" s="6"/>
      <c r="AO68" s="6"/>
      <c r="AP68" s="6"/>
      <c r="AQ68" s="6"/>
      <c r="AR68" s="6"/>
      <c r="AS68" s="10">
        <f t="shared" si="53"/>
        <v>25700000</v>
      </c>
      <c r="AT68" s="10">
        <f t="shared" si="54"/>
        <v>25700</v>
      </c>
      <c r="AU68" s="20">
        <f t="shared" si="55"/>
        <v>0.0373</v>
      </c>
      <c r="AV68" s="20">
        <f t="shared" si="56"/>
        <v>25725696.8373</v>
      </c>
      <c r="AW68" s="22"/>
      <c r="AX68" s="22"/>
      <c r="AY68" s="22"/>
      <c r="AZ68" s="22"/>
      <c r="BA68" s="22"/>
      <c r="BB68" s="22"/>
    </row>
    <row r="69" spans="1:54" s="49" customFormat="1" ht="18" customHeight="1">
      <c r="A69" s="52">
        <v>7</v>
      </c>
      <c r="B69" s="28"/>
      <c r="C69" s="115" t="str">
        <f t="shared" si="57"/>
        <v>岡部優海</v>
      </c>
      <c r="D69" s="119"/>
      <c r="E69" s="120"/>
      <c r="F69" s="121" t="str">
        <f t="shared" si="58"/>
        <v>おかべ　ゆうみ</v>
      </c>
      <c r="G69" s="38"/>
      <c r="H69" s="114">
        <f t="shared" si="59"/>
        <v>1</v>
      </c>
      <c r="I69" s="29"/>
      <c r="J69" s="115" t="str">
        <f t="shared" si="60"/>
        <v>ｽﾍﾟｰｽｳｫｰｸ</v>
      </c>
      <c r="K69" s="42"/>
      <c r="L69" s="145"/>
      <c r="M69" s="146"/>
      <c r="N69" s="145"/>
      <c r="O69" s="146"/>
      <c r="P69" s="145"/>
      <c r="Q69" s="146"/>
      <c r="R69" s="26">
        <v>7.4</v>
      </c>
      <c r="S69" s="26">
        <v>7.3</v>
      </c>
      <c r="T69" s="26">
        <v>7.3</v>
      </c>
      <c r="U69" s="26">
        <v>7.2</v>
      </c>
      <c r="V69" s="26">
        <v>7.6</v>
      </c>
      <c r="W69" s="26">
        <v>3.8</v>
      </c>
      <c r="X69" s="15">
        <f t="shared" si="43"/>
        <v>25.8</v>
      </c>
      <c r="Y69" s="15">
        <f t="shared" si="44"/>
        <v>25.8</v>
      </c>
      <c r="Z69" s="16">
        <f t="shared" si="45"/>
        <v>4</v>
      </c>
      <c r="AA69" s="1"/>
      <c r="AB69" s="18">
        <f t="shared" si="22"/>
        <v>22</v>
      </c>
      <c r="AC69" s="10" t="e">
        <f t="shared" si="46"/>
        <v>#N/A</v>
      </c>
      <c r="AD69" s="6"/>
      <c r="AE69" s="17">
        <f t="shared" si="47"/>
        <v>7.6</v>
      </c>
      <c r="AF69" s="17">
        <f t="shared" si="48"/>
        <v>7.4</v>
      </c>
      <c r="AG69" s="17">
        <f t="shared" si="49"/>
        <v>7.3</v>
      </c>
      <c r="AH69" s="17">
        <f t="shared" si="50"/>
        <v>7.3</v>
      </c>
      <c r="AI69" s="17">
        <f t="shared" si="51"/>
        <v>7.2</v>
      </c>
      <c r="AJ69" s="18">
        <f t="shared" si="52"/>
        <v>22</v>
      </c>
      <c r="AK69" s="6"/>
      <c r="AL69" s="6"/>
      <c r="AM69" s="6"/>
      <c r="AN69" s="6"/>
      <c r="AO69" s="6"/>
      <c r="AP69" s="6"/>
      <c r="AQ69" s="6"/>
      <c r="AR69" s="6"/>
      <c r="AS69" s="10">
        <f t="shared" si="53"/>
        <v>25800000</v>
      </c>
      <c r="AT69" s="10">
        <f t="shared" si="54"/>
        <v>25800</v>
      </c>
      <c r="AU69" s="20">
        <f t="shared" si="55"/>
        <v>0.0368</v>
      </c>
      <c r="AV69" s="20">
        <f t="shared" si="56"/>
        <v>25825796.2368</v>
      </c>
      <c r="AW69" s="22"/>
      <c r="AX69" s="22"/>
      <c r="AY69" s="22"/>
      <c r="AZ69" s="22"/>
      <c r="BA69" s="22"/>
      <c r="BB69" s="22"/>
    </row>
    <row r="70" spans="1:54" s="49" customFormat="1" ht="18" customHeight="1">
      <c r="A70" s="52">
        <v>8</v>
      </c>
      <c r="B70" s="28"/>
      <c r="C70" s="115" t="str">
        <f t="shared" si="57"/>
        <v>堀川真良</v>
      </c>
      <c r="D70" s="119"/>
      <c r="E70" s="120"/>
      <c r="F70" s="121" t="str">
        <f t="shared" si="58"/>
        <v>ほりかわ　まさら</v>
      </c>
      <c r="G70" s="38"/>
      <c r="H70" s="114">
        <f t="shared" si="59"/>
        <v>4</v>
      </c>
      <c r="I70" s="29"/>
      <c r="J70" s="115" t="str">
        <f t="shared" si="60"/>
        <v>八代ＴＣ</v>
      </c>
      <c r="K70" s="42"/>
      <c r="L70" s="145"/>
      <c r="M70" s="146"/>
      <c r="N70" s="145"/>
      <c r="O70" s="146"/>
      <c r="P70" s="145"/>
      <c r="Q70" s="146"/>
      <c r="R70" s="26">
        <v>7.1</v>
      </c>
      <c r="S70" s="26">
        <v>7.2</v>
      </c>
      <c r="T70" s="26">
        <v>7</v>
      </c>
      <c r="U70" s="26">
        <v>7.3</v>
      </c>
      <c r="V70" s="26">
        <v>7.6</v>
      </c>
      <c r="W70" s="26">
        <v>4.3</v>
      </c>
      <c r="X70" s="15">
        <f t="shared" si="43"/>
        <v>25.900000000000002</v>
      </c>
      <c r="Y70" s="15">
        <f t="shared" si="44"/>
        <v>25.9</v>
      </c>
      <c r="Z70" s="16">
        <f t="shared" si="45"/>
        <v>3</v>
      </c>
      <c r="AA70" s="1"/>
      <c r="AB70" s="18">
        <f t="shared" si="22"/>
        <v>21.6</v>
      </c>
      <c r="AC70" s="10" t="e">
        <f t="shared" si="46"/>
        <v>#N/A</v>
      </c>
      <c r="AD70" s="6"/>
      <c r="AE70" s="17">
        <f t="shared" si="47"/>
        <v>7.6</v>
      </c>
      <c r="AF70" s="17">
        <f t="shared" si="48"/>
        <v>7.3</v>
      </c>
      <c r="AG70" s="17">
        <f t="shared" si="49"/>
        <v>7.2</v>
      </c>
      <c r="AH70" s="17">
        <f t="shared" si="50"/>
        <v>7.1</v>
      </c>
      <c r="AI70" s="17">
        <f t="shared" si="51"/>
        <v>7</v>
      </c>
      <c r="AJ70" s="18">
        <f t="shared" si="52"/>
        <v>21.6</v>
      </c>
      <c r="AK70" s="6"/>
      <c r="AL70" s="6"/>
      <c r="AM70" s="6"/>
      <c r="AN70" s="6"/>
      <c r="AO70" s="6"/>
      <c r="AP70" s="6"/>
      <c r="AQ70" s="6"/>
      <c r="AR70" s="6"/>
      <c r="AS70" s="10">
        <f t="shared" si="53"/>
        <v>25900000</v>
      </c>
      <c r="AT70" s="10">
        <f t="shared" si="54"/>
        <v>25900.000000000004</v>
      </c>
      <c r="AU70" s="20">
        <f t="shared" si="55"/>
        <v>0.0362</v>
      </c>
      <c r="AV70" s="20">
        <f t="shared" si="56"/>
        <v>25925895.7362</v>
      </c>
      <c r="AW70" s="22"/>
      <c r="AX70" s="22"/>
      <c r="AY70" s="22"/>
      <c r="AZ70" s="22"/>
      <c r="BA70" s="22"/>
      <c r="BB70" s="22"/>
    </row>
    <row r="71" spans="1:54" s="49" customFormat="1" ht="18" customHeight="1">
      <c r="A71" s="52">
        <v>9</v>
      </c>
      <c r="B71" s="28"/>
      <c r="C71" s="115" t="str">
        <f t="shared" si="57"/>
        <v>又吉幹奈</v>
      </c>
      <c r="D71" s="119"/>
      <c r="E71" s="120"/>
      <c r="F71" s="121" t="str">
        <f t="shared" si="58"/>
        <v>またよし　かんな</v>
      </c>
      <c r="G71" s="38"/>
      <c r="H71" s="114">
        <f t="shared" si="59"/>
        <v>3</v>
      </c>
      <c r="I71" s="29"/>
      <c r="J71" s="115" t="str">
        <f t="shared" si="60"/>
        <v>ｹﾝｹﾝ体操ｸﾗﾌﾞ</v>
      </c>
      <c r="K71" s="42"/>
      <c r="L71" s="145"/>
      <c r="M71" s="146"/>
      <c r="N71" s="145"/>
      <c r="O71" s="146"/>
      <c r="P71" s="145"/>
      <c r="Q71" s="146"/>
      <c r="R71" s="26">
        <v>7.5</v>
      </c>
      <c r="S71" s="26">
        <v>7.5</v>
      </c>
      <c r="T71" s="26">
        <v>7.2</v>
      </c>
      <c r="U71" s="26">
        <v>7.7</v>
      </c>
      <c r="V71" s="26">
        <v>7.7</v>
      </c>
      <c r="W71" s="26">
        <v>5.9</v>
      </c>
      <c r="X71" s="15">
        <f t="shared" si="43"/>
        <v>28.6</v>
      </c>
      <c r="Y71" s="15">
        <f t="shared" si="44"/>
        <v>28.6</v>
      </c>
      <c r="Z71" s="16">
        <f t="shared" si="45"/>
        <v>1</v>
      </c>
      <c r="AA71" s="1"/>
      <c r="AB71" s="18">
        <f t="shared" si="22"/>
        <v>22.700000000000003</v>
      </c>
      <c r="AC71" s="10" t="e">
        <f t="shared" si="46"/>
        <v>#N/A</v>
      </c>
      <c r="AD71" s="6"/>
      <c r="AE71" s="17">
        <f t="shared" si="47"/>
        <v>7.7</v>
      </c>
      <c r="AF71" s="17">
        <f t="shared" si="48"/>
        <v>7.7</v>
      </c>
      <c r="AG71" s="17">
        <f t="shared" si="49"/>
        <v>7.5</v>
      </c>
      <c r="AH71" s="17">
        <f t="shared" si="50"/>
        <v>7.5</v>
      </c>
      <c r="AI71" s="17">
        <f t="shared" si="51"/>
        <v>7.2</v>
      </c>
      <c r="AJ71" s="18">
        <f t="shared" si="52"/>
        <v>22.7</v>
      </c>
      <c r="AK71" s="6"/>
      <c r="AL71" s="6"/>
      <c r="AM71" s="6"/>
      <c r="AN71" s="6"/>
      <c r="AO71" s="6"/>
      <c r="AP71" s="6"/>
      <c r="AQ71" s="6"/>
      <c r="AR71" s="6"/>
      <c r="AS71" s="10">
        <f t="shared" si="53"/>
        <v>28600000</v>
      </c>
      <c r="AT71" s="10">
        <f t="shared" si="54"/>
        <v>28600</v>
      </c>
      <c r="AU71" s="20">
        <f t="shared" si="55"/>
        <v>0.0376</v>
      </c>
      <c r="AV71" s="20">
        <f t="shared" si="56"/>
        <v>28628594.1376</v>
      </c>
      <c r="AW71" s="22"/>
      <c r="AX71" s="22"/>
      <c r="AY71" s="22"/>
      <c r="AZ71" s="22"/>
      <c r="BA71" s="22"/>
      <c r="BB71" s="22"/>
    </row>
    <row r="72" spans="1:54" s="49" customFormat="1" ht="18" customHeight="1">
      <c r="A72" s="52">
        <v>10</v>
      </c>
      <c r="B72" s="28"/>
      <c r="C72" s="115" t="str">
        <f t="shared" si="57"/>
        <v>竹嵜姫花</v>
      </c>
      <c r="D72" s="119"/>
      <c r="E72" s="120"/>
      <c r="F72" s="121" t="str">
        <f t="shared" si="58"/>
        <v>たけざき　ひめか</v>
      </c>
      <c r="G72" s="38"/>
      <c r="H72" s="114">
        <f t="shared" si="59"/>
        <v>6</v>
      </c>
      <c r="I72" s="29"/>
      <c r="J72" s="115" t="str">
        <f t="shared" si="60"/>
        <v>熊本ＴＣ</v>
      </c>
      <c r="K72" s="42"/>
      <c r="L72" s="145"/>
      <c r="M72" s="146"/>
      <c r="N72" s="145"/>
      <c r="O72" s="146"/>
      <c r="P72" s="145"/>
      <c r="Q72" s="146"/>
      <c r="R72" s="26">
        <v>7.5</v>
      </c>
      <c r="S72" s="26">
        <v>7.6</v>
      </c>
      <c r="T72" s="26">
        <v>7.7</v>
      </c>
      <c r="U72" s="26">
        <v>7.8</v>
      </c>
      <c r="V72" s="26">
        <v>7.9</v>
      </c>
      <c r="W72" s="26">
        <v>5</v>
      </c>
      <c r="X72" s="15">
        <f t="shared" si="43"/>
        <v>28.1</v>
      </c>
      <c r="Y72" s="15">
        <f t="shared" si="44"/>
        <v>28.1</v>
      </c>
      <c r="Z72" s="16">
        <f t="shared" si="45"/>
        <v>2</v>
      </c>
      <c r="AA72" s="1"/>
      <c r="AB72" s="18">
        <f>X72-W72</f>
        <v>23.1</v>
      </c>
      <c r="AC72" s="10" t="e">
        <f t="shared" si="46"/>
        <v>#N/A</v>
      </c>
      <c r="AD72" s="6"/>
      <c r="AE72" s="17">
        <f t="shared" si="47"/>
        <v>7.9</v>
      </c>
      <c r="AF72" s="17">
        <f t="shared" si="48"/>
        <v>7.8</v>
      </c>
      <c r="AG72" s="17">
        <f t="shared" si="49"/>
        <v>7.7</v>
      </c>
      <c r="AH72" s="17">
        <f t="shared" si="50"/>
        <v>7.6</v>
      </c>
      <c r="AI72" s="17">
        <f t="shared" si="51"/>
        <v>7.5</v>
      </c>
      <c r="AJ72" s="18">
        <f t="shared" si="52"/>
        <v>23.1</v>
      </c>
      <c r="AK72" s="6"/>
      <c r="AL72" s="6"/>
      <c r="AM72" s="6"/>
      <c r="AN72" s="6"/>
      <c r="AO72" s="6"/>
      <c r="AP72" s="6"/>
      <c r="AQ72" s="6"/>
      <c r="AR72" s="6"/>
      <c r="AS72" s="10">
        <f t="shared" si="53"/>
        <v>28100000</v>
      </c>
      <c r="AT72" s="10">
        <f t="shared" si="54"/>
        <v>28100</v>
      </c>
      <c r="AU72" s="20">
        <f t="shared" si="55"/>
        <v>0.0385</v>
      </c>
      <c r="AV72" s="20">
        <f t="shared" si="56"/>
        <v>28128095.0385</v>
      </c>
      <c r="AW72" s="22"/>
      <c r="AX72" s="22"/>
      <c r="AY72" s="22"/>
      <c r="AZ72" s="22"/>
      <c r="BA72" s="22"/>
      <c r="BB72" s="22"/>
    </row>
    <row r="73" spans="2:54" s="49" customFormat="1" ht="18" customHeight="1">
      <c r="B73" s="6"/>
      <c r="C73" s="43"/>
      <c r="D73" s="7"/>
      <c r="E73" s="7"/>
      <c r="F73" s="43"/>
      <c r="G73" s="7"/>
      <c r="H73" s="116"/>
      <c r="I73" s="117"/>
      <c r="J73" s="118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22"/>
      <c r="AX73" s="22"/>
      <c r="AY73" s="22"/>
      <c r="AZ73" s="22"/>
      <c r="BA73" s="22"/>
      <c r="BB73" s="22"/>
    </row>
    <row r="74" spans="1:54" s="49" customFormat="1" ht="18" customHeight="1">
      <c r="A74" s="22"/>
      <c r="B74" s="22"/>
      <c r="C74" s="50"/>
      <c r="D74" s="50"/>
      <c r="E74" s="50"/>
      <c r="F74" s="50"/>
      <c r="G74" s="50"/>
      <c r="H74" s="94"/>
      <c r="I74" s="50"/>
      <c r="J74" s="50"/>
      <c r="K74" s="50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51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</row>
    <row r="75" spans="1:54" s="49" customFormat="1" ht="18" customHeight="1">
      <c r="A75" s="22"/>
      <c r="B75" s="22"/>
      <c r="C75" s="50"/>
      <c r="D75" s="50"/>
      <c r="E75" s="50"/>
      <c r="F75" s="50"/>
      <c r="G75" s="50"/>
      <c r="H75" s="94"/>
      <c r="I75" s="50"/>
      <c r="J75" s="50"/>
      <c r="K75" s="5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51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1:54" s="49" customFormat="1" ht="18" customHeight="1">
      <c r="A76" s="22"/>
      <c r="B76" s="22"/>
      <c r="C76" s="50"/>
      <c r="D76" s="50"/>
      <c r="E76" s="50"/>
      <c r="F76" s="50"/>
      <c r="G76" s="50"/>
      <c r="H76" s="94"/>
      <c r="I76" s="50"/>
      <c r="J76" s="50"/>
      <c r="K76" s="50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51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1:54" s="49" customFormat="1" ht="18" customHeight="1">
      <c r="A77" s="22"/>
      <c r="B77" s="22"/>
      <c r="C77" s="50"/>
      <c r="D77" s="50"/>
      <c r="E77" s="50"/>
      <c r="F77" s="50"/>
      <c r="G77" s="50"/>
      <c r="H77" s="94"/>
      <c r="I77" s="50"/>
      <c r="J77" s="50"/>
      <c r="K77" s="50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51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</row>
    <row r="78" spans="1:54" s="49" customFormat="1" ht="18" customHeight="1">
      <c r="A78" s="22"/>
      <c r="B78" s="22"/>
      <c r="C78" s="50"/>
      <c r="D78" s="50"/>
      <c r="E78" s="50"/>
      <c r="F78" s="50"/>
      <c r="G78" s="50"/>
      <c r="H78" s="94"/>
      <c r="I78" s="50"/>
      <c r="J78" s="50"/>
      <c r="K78" s="50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51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</row>
    <row r="79" spans="1:54" s="49" customFormat="1" ht="18" customHeight="1">
      <c r="A79" s="22"/>
      <c r="B79" s="22"/>
      <c r="C79" s="50"/>
      <c r="D79" s="50"/>
      <c r="E79" s="50"/>
      <c r="F79" s="50"/>
      <c r="G79" s="50"/>
      <c r="H79" s="94"/>
      <c r="I79" s="50"/>
      <c r="J79" s="50"/>
      <c r="K79" s="50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51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</row>
    <row r="80" spans="1:54" s="49" customFormat="1" ht="18" customHeight="1">
      <c r="A80" s="22"/>
      <c r="B80" s="22"/>
      <c r="C80" s="50"/>
      <c r="D80" s="50"/>
      <c r="E80" s="50"/>
      <c r="F80" s="50"/>
      <c r="G80" s="50"/>
      <c r="H80" s="94"/>
      <c r="I80" s="50"/>
      <c r="J80" s="50"/>
      <c r="K80" s="50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51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1:54" s="49" customFormat="1" ht="18" customHeight="1">
      <c r="A81" s="22"/>
      <c r="B81" s="22"/>
      <c r="C81" s="50"/>
      <c r="D81" s="50"/>
      <c r="E81" s="50"/>
      <c r="F81" s="50"/>
      <c r="G81" s="50"/>
      <c r="H81" s="94"/>
      <c r="I81" s="50"/>
      <c r="J81" s="50"/>
      <c r="K81" s="50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51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</row>
    <row r="82" spans="1:54" s="49" customFormat="1" ht="18" customHeight="1">
      <c r="A82" s="22"/>
      <c r="B82" s="22"/>
      <c r="C82" s="50"/>
      <c r="D82" s="50"/>
      <c r="E82" s="50"/>
      <c r="F82" s="50"/>
      <c r="G82" s="50"/>
      <c r="H82" s="94"/>
      <c r="I82" s="50"/>
      <c r="J82" s="50"/>
      <c r="K82" s="50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51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</row>
    <row r="83" spans="1:54" s="49" customFormat="1" ht="18" customHeight="1">
      <c r="A83" s="22"/>
      <c r="B83" s="22"/>
      <c r="C83" s="50"/>
      <c r="D83" s="50"/>
      <c r="E83" s="50"/>
      <c r="F83" s="50"/>
      <c r="G83" s="50"/>
      <c r="H83" s="94"/>
      <c r="I83" s="50"/>
      <c r="J83" s="50"/>
      <c r="K83" s="50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51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</row>
    <row r="84" spans="1:54" s="49" customFormat="1" ht="18" customHeight="1">
      <c r="A84" s="22"/>
      <c r="B84" s="22"/>
      <c r="C84" s="50"/>
      <c r="D84" s="50"/>
      <c r="E84" s="50"/>
      <c r="F84" s="50"/>
      <c r="G84" s="50"/>
      <c r="H84" s="94"/>
      <c r="I84" s="50"/>
      <c r="J84" s="50"/>
      <c r="K84" s="50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51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</row>
    <row r="85" spans="1:54" s="49" customFormat="1" ht="18" customHeight="1">
      <c r="A85" s="22"/>
      <c r="B85" s="22"/>
      <c r="C85" s="50"/>
      <c r="D85" s="50"/>
      <c r="E85" s="50"/>
      <c r="F85" s="50"/>
      <c r="G85" s="50"/>
      <c r="H85" s="94"/>
      <c r="I85" s="50"/>
      <c r="J85" s="50"/>
      <c r="K85" s="50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51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</row>
    <row r="86" spans="1:54" s="49" customFormat="1" ht="18" customHeight="1">
      <c r="A86" s="22"/>
      <c r="B86" s="22"/>
      <c r="C86" s="50"/>
      <c r="D86" s="50"/>
      <c r="E86" s="50"/>
      <c r="F86" s="50"/>
      <c r="G86" s="50"/>
      <c r="H86" s="94"/>
      <c r="I86" s="50"/>
      <c r="J86" s="50"/>
      <c r="K86" s="50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51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</row>
    <row r="87" spans="1:54" s="49" customFormat="1" ht="18" customHeight="1">
      <c r="A87" s="22"/>
      <c r="B87" s="22"/>
      <c r="C87" s="50"/>
      <c r="D87" s="50"/>
      <c r="E87" s="50"/>
      <c r="F87" s="50"/>
      <c r="G87" s="50"/>
      <c r="H87" s="94"/>
      <c r="I87" s="50"/>
      <c r="J87" s="50"/>
      <c r="K87" s="50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51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</row>
    <row r="88" spans="1:54" s="49" customFormat="1" ht="18" customHeight="1">
      <c r="A88" s="22"/>
      <c r="B88" s="22"/>
      <c r="C88" s="50"/>
      <c r="D88" s="50"/>
      <c r="E88" s="50"/>
      <c r="F88" s="50"/>
      <c r="G88" s="50"/>
      <c r="H88" s="94"/>
      <c r="I88" s="50"/>
      <c r="J88" s="50"/>
      <c r="K88" s="50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51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</row>
    <row r="89" spans="1:54" s="49" customFormat="1" ht="18" customHeight="1">
      <c r="A89" s="22"/>
      <c r="B89" s="22"/>
      <c r="C89" s="50"/>
      <c r="D89" s="50"/>
      <c r="E89" s="50"/>
      <c r="F89" s="50"/>
      <c r="G89" s="50"/>
      <c r="H89" s="94"/>
      <c r="I89" s="50"/>
      <c r="J89" s="50"/>
      <c r="K89" s="5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51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</row>
    <row r="90" spans="1:54" ht="18" customHeight="1">
      <c r="A90" s="22"/>
      <c r="B90" s="10"/>
      <c r="D90" s="43"/>
      <c r="E90" s="43"/>
      <c r="G90" s="43"/>
      <c r="H90" s="11"/>
      <c r="I90" s="43"/>
      <c r="K90" s="43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2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ht="18" customHeight="1">
      <c r="A91" s="22"/>
      <c r="B91" s="10"/>
      <c r="D91" s="43"/>
      <c r="E91" s="43"/>
      <c r="G91" s="43"/>
      <c r="H91" s="11"/>
      <c r="I91" s="43"/>
      <c r="K91" s="43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2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ht="18" customHeight="1">
      <c r="A92" s="22"/>
      <c r="B92" s="10"/>
      <c r="D92" s="43"/>
      <c r="E92" s="43"/>
      <c r="G92" s="43"/>
      <c r="H92" s="11"/>
      <c r="I92" s="43"/>
      <c r="K92" s="43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2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ht="18" customHeight="1">
      <c r="A93" s="22"/>
      <c r="B93" s="10"/>
      <c r="D93" s="43"/>
      <c r="E93" s="43"/>
      <c r="G93" s="43"/>
      <c r="H93" s="11"/>
      <c r="I93" s="43"/>
      <c r="K93" s="43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2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ht="18" customHeight="1">
      <c r="A94" s="22"/>
      <c r="B94" s="10"/>
      <c r="D94" s="43"/>
      <c r="E94" s="43"/>
      <c r="G94" s="43"/>
      <c r="H94" s="11"/>
      <c r="I94" s="43"/>
      <c r="K94" s="43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2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ht="18" customHeight="1">
      <c r="A95" s="22"/>
      <c r="B95" s="10"/>
      <c r="D95" s="43"/>
      <c r="E95" s="43"/>
      <c r="G95" s="43"/>
      <c r="H95" s="11"/>
      <c r="I95" s="43"/>
      <c r="K95" s="43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2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ht="18" customHeight="1">
      <c r="A96" s="22"/>
      <c r="B96" s="10"/>
      <c r="D96" s="43"/>
      <c r="E96" s="43"/>
      <c r="G96" s="43"/>
      <c r="H96" s="11"/>
      <c r="I96" s="43"/>
      <c r="K96" s="43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2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ht="18" customHeight="1">
      <c r="A97" s="22"/>
      <c r="B97" s="10"/>
      <c r="D97" s="43"/>
      <c r="E97" s="43"/>
      <c r="G97" s="43"/>
      <c r="H97" s="11"/>
      <c r="I97" s="43"/>
      <c r="K97" s="43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2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ht="18" customHeight="1">
      <c r="A98" s="22"/>
      <c r="B98" s="10"/>
      <c r="D98" s="43"/>
      <c r="E98" s="43"/>
      <c r="G98" s="43"/>
      <c r="H98" s="11"/>
      <c r="I98" s="43"/>
      <c r="K98" s="43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2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ht="18" customHeight="1">
      <c r="A99" s="22"/>
      <c r="B99" s="10"/>
      <c r="D99" s="43"/>
      <c r="E99" s="43"/>
      <c r="G99" s="43"/>
      <c r="H99" s="11"/>
      <c r="I99" s="43"/>
      <c r="K99" s="43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2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ht="18" customHeight="1">
      <c r="A100" s="22"/>
      <c r="B100" s="10"/>
      <c r="D100" s="43"/>
      <c r="E100" s="43"/>
      <c r="G100" s="43"/>
      <c r="H100" s="11"/>
      <c r="I100" s="43"/>
      <c r="K100" s="43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2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ht="18" customHeight="1">
      <c r="A101" s="22"/>
      <c r="B101" s="10"/>
      <c r="D101" s="43"/>
      <c r="E101" s="43"/>
      <c r="G101" s="43"/>
      <c r="H101" s="11"/>
      <c r="I101" s="43"/>
      <c r="K101" s="43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2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ht="18" customHeight="1">
      <c r="A102" s="22"/>
      <c r="B102" s="10"/>
      <c r="D102" s="43"/>
      <c r="E102" s="43"/>
      <c r="G102" s="43"/>
      <c r="H102" s="11"/>
      <c r="I102" s="43"/>
      <c r="K102" s="43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2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ht="18" customHeight="1">
      <c r="A103" s="22"/>
      <c r="B103" s="10"/>
      <c r="D103" s="43"/>
      <c r="E103" s="43"/>
      <c r="G103" s="43"/>
      <c r="H103" s="11"/>
      <c r="I103" s="43"/>
      <c r="K103" s="43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2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ht="18" customHeight="1">
      <c r="A104" s="22"/>
      <c r="B104" s="10"/>
      <c r="D104" s="43"/>
      <c r="E104" s="43"/>
      <c r="G104" s="43"/>
      <c r="H104" s="11"/>
      <c r="I104" s="43"/>
      <c r="K104" s="43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2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ht="18" customHeight="1">
      <c r="A105" s="22"/>
      <c r="B105" s="10"/>
      <c r="D105" s="43"/>
      <c r="E105" s="43"/>
      <c r="G105" s="43"/>
      <c r="H105" s="11"/>
      <c r="I105" s="43"/>
      <c r="K105" s="43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2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ht="18" customHeight="1">
      <c r="A106" s="22"/>
      <c r="B106" s="10"/>
      <c r="D106" s="43"/>
      <c r="E106" s="43"/>
      <c r="G106" s="43"/>
      <c r="H106" s="11"/>
      <c r="I106" s="43"/>
      <c r="K106" s="43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2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ht="18" customHeight="1">
      <c r="A107" s="22"/>
      <c r="B107" s="10"/>
      <c r="D107" s="43"/>
      <c r="E107" s="43"/>
      <c r="G107" s="43"/>
      <c r="H107" s="11"/>
      <c r="I107" s="43"/>
      <c r="K107" s="43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2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ht="18" customHeight="1">
      <c r="A108" s="22"/>
      <c r="B108" s="10"/>
      <c r="D108" s="43"/>
      <c r="E108" s="43"/>
      <c r="G108" s="43"/>
      <c r="H108" s="11"/>
      <c r="I108" s="43"/>
      <c r="K108" s="43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2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ht="18" customHeight="1">
      <c r="A109" s="22"/>
      <c r="B109" s="10"/>
      <c r="D109" s="43"/>
      <c r="E109" s="43"/>
      <c r="G109" s="43"/>
      <c r="H109" s="11"/>
      <c r="I109" s="43"/>
      <c r="K109" s="4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2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ht="18" customHeight="1">
      <c r="A110" s="22"/>
      <c r="B110" s="10"/>
      <c r="D110" s="43"/>
      <c r="E110" s="43"/>
      <c r="G110" s="43"/>
      <c r="H110" s="11"/>
      <c r="I110" s="43"/>
      <c r="K110" s="43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2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ht="18" customHeight="1">
      <c r="A111" s="22"/>
      <c r="B111" s="10"/>
      <c r="D111" s="43"/>
      <c r="E111" s="43"/>
      <c r="G111" s="43"/>
      <c r="H111" s="11"/>
      <c r="I111" s="43"/>
      <c r="K111" s="43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2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ht="18" customHeight="1">
      <c r="A112" s="22"/>
      <c r="B112" s="10"/>
      <c r="D112" s="43"/>
      <c r="E112" s="43"/>
      <c r="G112" s="43"/>
      <c r="H112" s="11"/>
      <c r="I112" s="43"/>
      <c r="K112" s="43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2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ht="18" customHeight="1">
      <c r="A113" s="22"/>
      <c r="B113" s="10"/>
      <c r="D113" s="43"/>
      <c r="E113" s="43"/>
      <c r="G113" s="43"/>
      <c r="H113" s="11"/>
      <c r="I113" s="43"/>
      <c r="K113" s="43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2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ht="18" customHeight="1">
      <c r="A114" s="22"/>
      <c r="B114" s="10"/>
      <c r="D114" s="43"/>
      <c r="E114" s="43"/>
      <c r="G114" s="43"/>
      <c r="H114" s="11"/>
      <c r="I114" s="43"/>
      <c r="K114" s="43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2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ht="18" customHeight="1">
      <c r="A115" s="22"/>
      <c r="B115" s="10"/>
      <c r="D115" s="43"/>
      <c r="E115" s="43"/>
      <c r="G115" s="43"/>
      <c r="H115" s="11"/>
      <c r="I115" s="43"/>
      <c r="K115" s="43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2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ht="18" customHeight="1">
      <c r="A116" s="22"/>
      <c r="B116" s="10"/>
      <c r="D116" s="43"/>
      <c r="E116" s="43"/>
      <c r="G116" s="43"/>
      <c r="H116" s="11"/>
      <c r="I116" s="43"/>
      <c r="K116" s="43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2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ht="18" customHeight="1">
      <c r="A117" s="22"/>
      <c r="B117" s="10"/>
      <c r="D117" s="43"/>
      <c r="E117" s="43"/>
      <c r="G117" s="43"/>
      <c r="H117" s="11"/>
      <c r="I117" s="43"/>
      <c r="K117" s="43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2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54" ht="18" customHeight="1">
      <c r="A118" s="22"/>
      <c r="B118" s="10"/>
      <c r="D118" s="43"/>
      <c r="E118" s="43"/>
      <c r="G118" s="43"/>
      <c r="H118" s="11"/>
      <c r="I118" s="43"/>
      <c r="K118" s="43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2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1:54" ht="18" customHeight="1">
      <c r="A119" s="22"/>
      <c r="B119" s="10"/>
      <c r="D119" s="43"/>
      <c r="E119" s="43"/>
      <c r="G119" s="43"/>
      <c r="H119" s="11"/>
      <c r="I119" s="43"/>
      <c r="K119" s="43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2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ht="18" customHeight="1">
      <c r="A120" s="22"/>
      <c r="B120" s="10"/>
      <c r="D120" s="43"/>
      <c r="E120" s="43"/>
      <c r="G120" s="43"/>
      <c r="H120" s="11"/>
      <c r="I120" s="43"/>
      <c r="K120" s="43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2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1:54" ht="18" customHeight="1">
      <c r="A121" s="22"/>
      <c r="B121" s="10"/>
      <c r="D121" s="43"/>
      <c r="E121" s="43"/>
      <c r="G121" s="43"/>
      <c r="H121" s="11"/>
      <c r="I121" s="43"/>
      <c r="K121" s="43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2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1:54" ht="18" customHeight="1">
      <c r="A122" s="22"/>
      <c r="B122" s="10"/>
      <c r="D122" s="43"/>
      <c r="E122" s="43"/>
      <c r="G122" s="43"/>
      <c r="H122" s="11"/>
      <c r="I122" s="43"/>
      <c r="K122" s="43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2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54" ht="18" customHeight="1">
      <c r="A123" s="22"/>
      <c r="B123" s="10"/>
      <c r="D123" s="43"/>
      <c r="E123" s="43"/>
      <c r="G123" s="43"/>
      <c r="H123" s="11"/>
      <c r="I123" s="43"/>
      <c r="K123" s="43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2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1:54" ht="18" customHeight="1">
      <c r="A124" s="22"/>
      <c r="B124" s="10"/>
      <c r="D124" s="43"/>
      <c r="E124" s="43"/>
      <c r="G124" s="43"/>
      <c r="H124" s="11"/>
      <c r="I124" s="43"/>
      <c r="K124" s="43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2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1:54" ht="18" customHeight="1">
      <c r="A125" s="22"/>
      <c r="B125" s="10"/>
      <c r="D125" s="43"/>
      <c r="E125" s="43"/>
      <c r="G125" s="43"/>
      <c r="H125" s="11"/>
      <c r="I125" s="43"/>
      <c r="K125" s="43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2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1:54" ht="18" customHeight="1">
      <c r="A126" s="22"/>
      <c r="B126" s="10"/>
      <c r="D126" s="43"/>
      <c r="E126" s="43"/>
      <c r="G126" s="43"/>
      <c r="H126" s="11"/>
      <c r="I126" s="43"/>
      <c r="K126" s="4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2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1:54" ht="18" customHeight="1">
      <c r="A127" s="22"/>
      <c r="B127" s="10"/>
      <c r="D127" s="43"/>
      <c r="E127" s="43"/>
      <c r="G127" s="43"/>
      <c r="H127" s="11"/>
      <c r="I127" s="43"/>
      <c r="K127" s="43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2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ht="18" customHeight="1">
      <c r="A128" s="22"/>
      <c r="B128" s="10"/>
      <c r="D128" s="43"/>
      <c r="E128" s="43"/>
      <c r="G128" s="43"/>
      <c r="H128" s="11"/>
      <c r="I128" s="43"/>
      <c r="K128" s="43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2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1:54" ht="18" customHeight="1">
      <c r="A129" s="22"/>
      <c r="B129" s="10"/>
      <c r="D129" s="43"/>
      <c r="E129" s="43"/>
      <c r="G129" s="43"/>
      <c r="H129" s="11"/>
      <c r="I129" s="43"/>
      <c r="K129" s="4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2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1:54" ht="18" customHeight="1">
      <c r="A130" s="22"/>
      <c r="B130" s="10"/>
      <c r="D130" s="43"/>
      <c r="E130" s="43"/>
      <c r="G130" s="43"/>
      <c r="H130" s="11"/>
      <c r="I130" s="43"/>
      <c r="K130" s="43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2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1:54" ht="18" customHeight="1">
      <c r="A131" s="22"/>
      <c r="B131" s="10"/>
      <c r="D131" s="43"/>
      <c r="E131" s="43"/>
      <c r="G131" s="43"/>
      <c r="H131" s="11"/>
      <c r="I131" s="43"/>
      <c r="K131" s="43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2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54" ht="18" customHeight="1">
      <c r="A132" s="22"/>
      <c r="B132" s="10"/>
      <c r="D132" s="43"/>
      <c r="E132" s="43"/>
      <c r="G132" s="43"/>
      <c r="H132" s="11"/>
      <c r="I132" s="43"/>
      <c r="K132" s="43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2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1:54" ht="18" customHeight="1">
      <c r="A133" s="22"/>
      <c r="B133" s="10"/>
      <c r="D133" s="43"/>
      <c r="E133" s="43"/>
      <c r="G133" s="43"/>
      <c r="H133" s="11"/>
      <c r="I133" s="43"/>
      <c r="K133" s="43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2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1:54" ht="18" customHeight="1">
      <c r="A134" s="22"/>
      <c r="B134" s="10"/>
      <c r="D134" s="43"/>
      <c r="E134" s="43"/>
      <c r="G134" s="43"/>
      <c r="H134" s="11"/>
      <c r="I134" s="43"/>
      <c r="K134" s="43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2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1:54" ht="18" customHeight="1">
      <c r="A135" s="22"/>
      <c r="B135" s="10"/>
      <c r="D135" s="43"/>
      <c r="E135" s="43"/>
      <c r="G135" s="43"/>
      <c r="H135" s="11"/>
      <c r="I135" s="43"/>
      <c r="K135" s="4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2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1:54" ht="18" customHeight="1">
      <c r="A136" s="22"/>
      <c r="B136" s="10"/>
      <c r="D136" s="43"/>
      <c r="E136" s="43"/>
      <c r="G136" s="43"/>
      <c r="H136" s="11"/>
      <c r="I136" s="43"/>
      <c r="K136" s="43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2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1:54" ht="18" customHeight="1">
      <c r="A137" s="22"/>
      <c r="B137" s="10"/>
      <c r="D137" s="43"/>
      <c r="E137" s="43"/>
      <c r="G137" s="43"/>
      <c r="H137" s="11"/>
      <c r="I137" s="43"/>
      <c r="K137" s="43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2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1:54" ht="18" customHeight="1">
      <c r="A138" s="22"/>
      <c r="B138" s="10"/>
      <c r="D138" s="43"/>
      <c r="E138" s="43"/>
      <c r="G138" s="43"/>
      <c r="H138" s="11"/>
      <c r="I138" s="43"/>
      <c r="K138" s="43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2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1:54" ht="18" customHeight="1">
      <c r="A139" s="22"/>
      <c r="B139" s="10"/>
      <c r="D139" s="43"/>
      <c r="E139" s="43"/>
      <c r="G139" s="43"/>
      <c r="H139" s="11"/>
      <c r="I139" s="43"/>
      <c r="K139" s="43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2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1:54" ht="18" customHeight="1">
      <c r="A140" s="22"/>
      <c r="B140" s="10"/>
      <c r="D140" s="43"/>
      <c r="E140" s="43"/>
      <c r="G140" s="43"/>
      <c r="H140" s="11"/>
      <c r="I140" s="43"/>
      <c r="K140" s="43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2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1:54" ht="18" customHeight="1">
      <c r="A141" s="22"/>
      <c r="B141" s="10"/>
      <c r="D141" s="43"/>
      <c r="E141" s="43"/>
      <c r="G141" s="43"/>
      <c r="H141" s="11"/>
      <c r="I141" s="43"/>
      <c r="K141" s="43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2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</sheetData>
  <sheetProtection sheet="1" formatCells="0" formatColumns="0" formatRows="0" selectLockedCells="1"/>
  <mergeCells count="61">
    <mergeCell ref="G5:G6"/>
    <mergeCell ref="H5:H6"/>
    <mergeCell ref="A5:A6"/>
    <mergeCell ref="B5:B6"/>
    <mergeCell ref="C5:C6"/>
    <mergeCell ref="D5:D6"/>
    <mergeCell ref="E5:E6"/>
    <mergeCell ref="F5:F6"/>
    <mergeCell ref="A61:A62"/>
    <mergeCell ref="C61:C62"/>
    <mergeCell ref="F61:F62"/>
    <mergeCell ref="J61:J62"/>
    <mergeCell ref="H61:H62"/>
    <mergeCell ref="A60:Z60"/>
    <mergeCell ref="AL5:AP5"/>
    <mergeCell ref="R5:X5"/>
    <mergeCell ref="Y5:Y6"/>
    <mergeCell ref="Z5:Z6"/>
    <mergeCell ref="AE5:AI5"/>
    <mergeCell ref="I5:I6"/>
    <mergeCell ref="J5:J6"/>
    <mergeCell ref="K5:K6"/>
    <mergeCell ref="L5:Q5"/>
    <mergeCell ref="L61:Q61"/>
    <mergeCell ref="R61:X61"/>
    <mergeCell ref="Y61:Y62"/>
    <mergeCell ref="Z61:Z62"/>
    <mergeCell ref="L62:M62"/>
    <mergeCell ref="N62:O62"/>
    <mergeCell ref="P62:Q62"/>
    <mergeCell ref="L63:M63"/>
    <mergeCell ref="N63:O63"/>
    <mergeCell ref="P63:Q63"/>
    <mergeCell ref="L64:M64"/>
    <mergeCell ref="N64:O64"/>
    <mergeCell ref="P64:Q64"/>
    <mergeCell ref="L65:M65"/>
    <mergeCell ref="N65:O65"/>
    <mergeCell ref="P65:Q65"/>
    <mergeCell ref="L66:M66"/>
    <mergeCell ref="N66:O66"/>
    <mergeCell ref="P66:Q66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  <mergeCell ref="A4:Z4"/>
    <mergeCell ref="L71:M71"/>
    <mergeCell ref="N71:O71"/>
    <mergeCell ref="P71:Q71"/>
    <mergeCell ref="L72:M72"/>
    <mergeCell ref="N72:O72"/>
    <mergeCell ref="P72:Q72"/>
    <mergeCell ref="L69:M69"/>
    <mergeCell ref="N69:O69"/>
    <mergeCell ref="P69:Q69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2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32"/>
  <sheetViews>
    <sheetView zoomScalePageLayoutView="0" workbookViewId="0" topLeftCell="A1">
      <selection activeCell="N16" sqref="N16"/>
    </sheetView>
  </sheetViews>
  <sheetFormatPr defaultColWidth="9.00390625" defaultRowHeight="18" customHeight="1"/>
  <cols>
    <col min="1" max="1" width="6.875" style="49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12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8.62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76" t="s">
        <v>49</v>
      </c>
      <c r="B1" s="58"/>
      <c r="C1" s="55"/>
      <c r="D1" s="56"/>
      <c r="E1" s="56"/>
      <c r="F1" s="55"/>
      <c r="G1" s="56"/>
      <c r="H1" s="92"/>
      <c r="I1" s="56"/>
      <c r="J1" s="55"/>
      <c r="K1" s="56"/>
      <c r="AA1" s="70"/>
    </row>
    <row r="2" spans="1:2" ht="18" customHeight="1">
      <c r="A2" s="77"/>
      <c r="B2" s="5"/>
    </row>
    <row r="3" spans="1:29" s="57" customFormat="1" ht="18" customHeight="1">
      <c r="A3" s="76" t="s">
        <v>50</v>
      </c>
      <c r="B3" s="58"/>
      <c r="C3" s="55"/>
      <c r="D3" s="56"/>
      <c r="E3" s="56"/>
      <c r="F3" s="55" t="s">
        <v>51</v>
      </c>
      <c r="G3" s="56"/>
      <c r="H3" s="92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62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62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52">
        <v>1</v>
      </c>
      <c r="B7" s="28"/>
      <c r="C7" s="88" t="str">
        <f>'高以上男'!C7</f>
        <v>河村和哉</v>
      </c>
      <c r="D7" s="48"/>
      <c r="E7" s="28"/>
      <c r="F7" s="90" t="str">
        <f>'高以上男'!F7</f>
        <v>かわむら　かずや</v>
      </c>
      <c r="G7" s="48"/>
      <c r="H7" s="88">
        <f>'高以上男'!H7</f>
        <v>0</v>
      </c>
      <c r="I7" s="32"/>
      <c r="J7" s="89" t="str">
        <f>'高以上男'!J7</f>
        <v>ｽﾍﾟｰｽｳｫｰｸ</v>
      </c>
      <c r="K7" s="39"/>
      <c r="L7" s="13">
        <f>'高以上男'!L7</f>
        <v>7.8</v>
      </c>
      <c r="M7" s="13">
        <f>'高以上男'!M7</f>
        <v>8.1</v>
      </c>
      <c r="N7" s="13">
        <f>'高以上男'!N7</f>
        <v>7.8</v>
      </c>
      <c r="O7" s="13">
        <f>'高以上男'!O7</f>
        <v>7.9</v>
      </c>
      <c r="P7" s="13">
        <f>'高以上男'!P7</f>
        <v>7.9</v>
      </c>
      <c r="Q7" s="15">
        <f aca="true" t="shared" si="0" ref="Q7:Q47">IF(C7="","",AJ7)</f>
        <v>23.6</v>
      </c>
      <c r="R7" s="14">
        <f>'高以上男'!R7</f>
        <v>7</v>
      </c>
      <c r="S7" s="14">
        <f>'高以上男'!S7</f>
        <v>7.2</v>
      </c>
      <c r="T7" s="14">
        <f>'高以上男'!T7</f>
        <v>7.2</v>
      </c>
      <c r="U7" s="14">
        <f>'高以上男'!U7</f>
        <v>7.9</v>
      </c>
      <c r="V7" s="14">
        <f>'高以上男'!V7</f>
        <v>7.3</v>
      </c>
      <c r="W7" s="14">
        <f>'高以上男'!W7</f>
        <v>8.6</v>
      </c>
      <c r="X7" s="15">
        <f aca="true" t="shared" si="1" ref="X7:X47">IF(C7="","",W7+AQ7)</f>
        <v>30.299999999999997</v>
      </c>
      <c r="Y7" s="15">
        <f aca="true" t="shared" si="2" ref="Y7:Y47">IF(C7="","",ROUND(AJ7+W7+AQ7,1))</f>
        <v>53.9</v>
      </c>
      <c r="Z7" s="16">
        <f aca="true" t="shared" si="3" ref="Z7:Z43">IF(C7="","",RANK(AV7,AV$7:AV$47,0))</f>
        <v>1</v>
      </c>
      <c r="AA7" s="2" t="str">
        <f aca="true" t="shared" si="4" ref="AA7:AA47">IF(Z7&lt;=10,"決勝進出","")</f>
        <v>決勝進出</v>
      </c>
      <c r="AB7" s="21">
        <f>X7-W7</f>
        <v>21.699999999999996</v>
      </c>
      <c r="AC7" s="10">
        <f aca="true" t="shared" si="5" ref="AC7:AC43">RANK(Y7,Y$7:Y$43,0)</f>
        <v>1</v>
      </c>
      <c r="AE7" s="17">
        <f aca="true" t="shared" si="6" ref="AE7:AE47">IF(L7="",0,LARGE($L7:$P7,1))</f>
        <v>8.1</v>
      </c>
      <c r="AF7" s="17">
        <f aca="true" t="shared" si="7" ref="AF7:AF47">IF(M7="",0,LARGE($L7:$P7,2))</f>
        <v>7.9</v>
      </c>
      <c r="AG7" s="17">
        <f aca="true" t="shared" si="8" ref="AG7:AG47">IF(N7="",0,LARGE($L7:$P7,3))</f>
        <v>7.9</v>
      </c>
      <c r="AH7" s="17">
        <f aca="true" t="shared" si="9" ref="AH7:AH47">IF(O7="",0,LARGE($L7:$P7,4))</f>
        <v>7.8</v>
      </c>
      <c r="AI7" s="17">
        <f aca="true" t="shared" si="10" ref="AI7:AI47">IF(P7="",0,LARGE($L7:$P7,5))</f>
        <v>7.8</v>
      </c>
      <c r="AJ7" s="18">
        <f aca="true" t="shared" si="11" ref="AJ7:AJ47">SUM(AF7:AH7)</f>
        <v>23.6</v>
      </c>
      <c r="AK7" s="18"/>
      <c r="AL7" s="17">
        <f aca="true" t="shared" si="12" ref="AL7:AL47">IF(R7="",0,LARGE($R7:$V7,1))</f>
        <v>7.9</v>
      </c>
      <c r="AM7" s="17">
        <f aca="true" t="shared" si="13" ref="AM7:AM47">IF(S7="",0,LARGE($R7:$V7,2))</f>
        <v>7.3</v>
      </c>
      <c r="AN7" s="17">
        <f aca="true" t="shared" si="14" ref="AN7:AN47">IF(T7="",0,LARGE($R7:$V7,3))</f>
        <v>7.2</v>
      </c>
      <c r="AO7" s="17">
        <f aca="true" t="shared" si="15" ref="AO7:AO47">IF(U7="",0,LARGE($R7:$V7,4))</f>
        <v>7.2</v>
      </c>
      <c r="AP7" s="17">
        <f aca="true" t="shared" si="16" ref="AP7:AP47">IF(V7="",0,LARGE($R7:$V7,5))</f>
        <v>7</v>
      </c>
      <c r="AQ7" s="18">
        <f aca="true" t="shared" si="17" ref="AQ7:AQ47">SUM(AM7:AO7)</f>
        <v>21.7</v>
      </c>
      <c r="AR7" s="19"/>
      <c r="AS7" s="10">
        <f aca="true" t="shared" si="18" ref="AS7:AS47">IF(Y7="",0,Y7*1000000)</f>
        <v>53900000</v>
      </c>
      <c r="AT7" s="10">
        <f aca="true" t="shared" si="19" ref="AT7:AT47">IF(X7="",0,X7*1000)</f>
        <v>30299.999999999996</v>
      </c>
      <c r="AU7" s="20">
        <f aca="true" t="shared" si="20" ref="AU7:AU47">SUM(R7:V7)/1000</f>
        <v>0.036599999999999994</v>
      </c>
      <c r="AV7" s="20">
        <f aca="true" t="shared" si="21" ref="AV7:AV47">ROUND(AS7+AT7-W7+AU7,4)</f>
        <v>53930291.4366</v>
      </c>
      <c r="AW7" s="18"/>
      <c r="AX7" s="10"/>
    </row>
    <row r="8" spans="1:50" ht="18" customHeight="1">
      <c r="A8" s="52">
        <v>2</v>
      </c>
      <c r="B8" s="28"/>
      <c r="C8" s="88" t="str">
        <f>'高男'!C7</f>
        <v>又吉　健斗</v>
      </c>
      <c r="D8" s="48"/>
      <c r="E8" s="28"/>
      <c r="F8" s="90" t="str">
        <f>'高男'!F7</f>
        <v>またよし　けんと</v>
      </c>
      <c r="G8" s="48"/>
      <c r="H8" s="88">
        <f>'高男'!H7</f>
        <v>5</v>
      </c>
      <c r="I8" s="32"/>
      <c r="J8" s="89" t="str">
        <f>'高男'!J7</f>
        <v>ｹﾝｹﾝ体操ｸﾗﾌﾞ</v>
      </c>
      <c r="K8" s="39"/>
      <c r="L8" s="13">
        <f>'高男'!L7</f>
        <v>7.9</v>
      </c>
      <c r="M8" s="13">
        <f>'高男'!M7</f>
        <v>8.2</v>
      </c>
      <c r="N8" s="13">
        <f>'高男'!N7</f>
        <v>7.8</v>
      </c>
      <c r="O8" s="13">
        <f>'高男'!O7</f>
        <v>7.5</v>
      </c>
      <c r="P8" s="13">
        <f>'高男'!P7</f>
        <v>7.7</v>
      </c>
      <c r="Q8" s="15">
        <f t="shared" si="0"/>
        <v>23.4</v>
      </c>
      <c r="R8" s="14">
        <f>'高男'!R7</f>
        <v>7</v>
      </c>
      <c r="S8" s="14">
        <f>'高男'!S7</f>
        <v>7.7</v>
      </c>
      <c r="T8" s="14">
        <f>'高男'!T7</f>
        <v>7.7</v>
      </c>
      <c r="U8" s="14">
        <f>'高男'!U7</f>
        <v>8.6</v>
      </c>
      <c r="V8" s="14">
        <f>'高男'!V7</f>
        <v>7.3</v>
      </c>
      <c r="W8" s="14">
        <f>'高男'!W7</f>
        <v>4.9</v>
      </c>
      <c r="X8" s="15">
        <f t="shared" si="1"/>
        <v>27.6</v>
      </c>
      <c r="Y8" s="15">
        <f t="shared" si="2"/>
        <v>51</v>
      </c>
      <c r="Z8" s="16">
        <f t="shared" si="3"/>
        <v>2</v>
      </c>
      <c r="AA8" s="2" t="str">
        <f t="shared" si="4"/>
        <v>決勝進出</v>
      </c>
      <c r="AB8" s="21">
        <f aca="true" t="shared" si="22" ref="AB8:AB47">X8-W8</f>
        <v>22.700000000000003</v>
      </c>
      <c r="AC8" s="10">
        <f t="shared" si="5"/>
        <v>2</v>
      </c>
      <c r="AD8" s="10"/>
      <c r="AE8" s="17">
        <f t="shared" si="6"/>
        <v>8.2</v>
      </c>
      <c r="AF8" s="17">
        <f t="shared" si="7"/>
        <v>7.9</v>
      </c>
      <c r="AG8" s="17">
        <f t="shared" si="8"/>
        <v>7.8</v>
      </c>
      <c r="AH8" s="17">
        <f t="shared" si="9"/>
        <v>7.7</v>
      </c>
      <c r="AI8" s="17">
        <f t="shared" si="10"/>
        <v>7.5</v>
      </c>
      <c r="AJ8" s="18">
        <f t="shared" si="11"/>
        <v>23.4</v>
      </c>
      <c r="AK8" s="18"/>
      <c r="AL8" s="17">
        <f t="shared" si="12"/>
        <v>8.6</v>
      </c>
      <c r="AM8" s="17">
        <f t="shared" si="13"/>
        <v>7.7</v>
      </c>
      <c r="AN8" s="17">
        <f t="shared" si="14"/>
        <v>7.7</v>
      </c>
      <c r="AO8" s="17">
        <f t="shared" si="15"/>
        <v>7.3</v>
      </c>
      <c r="AP8" s="17">
        <f t="shared" si="16"/>
        <v>7</v>
      </c>
      <c r="AQ8" s="18">
        <f t="shared" si="17"/>
        <v>22.7</v>
      </c>
      <c r="AR8" s="19"/>
      <c r="AS8" s="10">
        <f t="shared" si="18"/>
        <v>51000000</v>
      </c>
      <c r="AT8" s="10">
        <f t="shared" si="19"/>
        <v>27600</v>
      </c>
      <c r="AU8" s="20">
        <f t="shared" si="20"/>
        <v>0.038299999999999994</v>
      </c>
      <c r="AV8" s="20">
        <f t="shared" si="21"/>
        <v>51027595.1383</v>
      </c>
      <c r="AW8" s="18"/>
      <c r="AX8" s="10"/>
    </row>
    <row r="9" spans="1:50" ht="18" customHeight="1">
      <c r="A9" s="52">
        <v>3</v>
      </c>
      <c r="B9" s="28"/>
      <c r="C9" s="88" t="str">
        <f>'中男'!C7</f>
        <v>村田優太郎</v>
      </c>
      <c r="D9" s="48"/>
      <c r="E9" s="28"/>
      <c r="F9" s="90" t="str">
        <f>'中男'!F7</f>
        <v>むらた　ゆうたろう</v>
      </c>
      <c r="G9" s="48"/>
      <c r="H9" s="88">
        <f>'中男'!H7</f>
        <v>1</v>
      </c>
      <c r="I9" s="32"/>
      <c r="J9" s="89" t="str">
        <f>'中男'!J7</f>
        <v>ｽﾍﾟｰｽｳｫｰｸ</v>
      </c>
      <c r="K9" s="39"/>
      <c r="L9" s="13">
        <f>'中男'!L7</f>
        <v>6.8</v>
      </c>
      <c r="M9" s="13">
        <f>'中男'!M7</f>
        <v>7.2</v>
      </c>
      <c r="N9" s="13">
        <f>'中男'!N7</f>
        <v>7.2</v>
      </c>
      <c r="O9" s="13">
        <f>'中男'!O7</f>
        <v>6.8</v>
      </c>
      <c r="P9" s="13">
        <f>'中男'!P7</f>
        <v>6.6</v>
      </c>
      <c r="Q9" s="15">
        <f t="shared" si="0"/>
        <v>20.8</v>
      </c>
      <c r="R9" s="14">
        <f>'中男'!R7</f>
        <v>7.5</v>
      </c>
      <c r="S9" s="14">
        <f>'中男'!S7</f>
        <v>7.3</v>
      </c>
      <c r="T9" s="14">
        <f>'中男'!T7</f>
        <v>6.1</v>
      </c>
      <c r="U9" s="14">
        <f>'中男'!U7</f>
        <v>7.7</v>
      </c>
      <c r="V9" s="14">
        <f>'中男'!V7</f>
        <v>7.5</v>
      </c>
      <c r="W9" s="14">
        <f>'中男'!W7</f>
        <v>7</v>
      </c>
      <c r="X9" s="15">
        <f t="shared" si="1"/>
        <v>29.3</v>
      </c>
      <c r="Y9" s="15">
        <f t="shared" si="2"/>
        <v>50.1</v>
      </c>
      <c r="Z9" s="16">
        <f t="shared" si="3"/>
        <v>3</v>
      </c>
      <c r="AA9" s="2" t="str">
        <f t="shared" si="4"/>
        <v>決勝進出</v>
      </c>
      <c r="AB9" s="21">
        <f t="shared" si="22"/>
        <v>22.3</v>
      </c>
      <c r="AC9" s="10">
        <f t="shared" si="5"/>
        <v>3</v>
      </c>
      <c r="AE9" s="17">
        <f t="shared" si="6"/>
        <v>7.2</v>
      </c>
      <c r="AF9" s="17">
        <f t="shared" si="7"/>
        <v>7.2</v>
      </c>
      <c r="AG9" s="17">
        <f t="shared" si="8"/>
        <v>6.8</v>
      </c>
      <c r="AH9" s="17">
        <f t="shared" si="9"/>
        <v>6.8</v>
      </c>
      <c r="AI9" s="17">
        <f t="shared" si="10"/>
        <v>6.6</v>
      </c>
      <c r="AJ9" s="18">
        <f t="shared" si="11"/>
        <v>20.8</v>
      </c>
      <c r="AK9" s="18"/>
      <c r="AL9" s="17">
        <f t="shared" si="12"/>
        <v>7.7</v>
      </c>
      <c r="AM9" s="17">
        <f t="shared" si="13"/>
        <v>7.5</v>
      </c>
      <c r="AN9" s="17">
        <f t="shared" si="14"/>
        <v>7.5</v>
      </c>
      <c r="AO9" s="17">
        <f t="shared" si="15"/>
        <v>7.3</v>
      </c>
      <c r="AP9" s="17">
        <f t="shared" si="16"/>
        <v>6.1</v>
      </c>
      <c r="AQ9" s="18">
        <f t="shared" si="17"/>
        <v>22.3</v>
      </c>
      <c r="AR9" s="19"/>
      <c r="AS9" s="10">
        <f t="shared" si="18"/>
        <v>50100000</v>
      </c>
      <c r="AT9" s="10">
        <f t="shared" si="19"/>
        <v>29300</v>
      </c>
      <c r="AU9" s="20">
        <f t="shared" si="20"/>
        <v>0.03609999999999999</v>
      </c>
      <c r="AV9" s="20">
        <f t="shared" si="21"/>
        <v>50129293.0361</v>
      </c>
      <c r="AW9" s="18"/>
      <c r="AX9" s="10"/>
    </row>
    <row r="10" spans="1:50" ht="18" customHeight="1">
      <c r="A10" s="52">
        <v>4</v>
      </c>
      <c r="B10" s="28"/>
      <c r="C10" s="88" t="str">
        <f>'中男'!C8</f>
        <v>竹嵜　斗己亜</v>
      </c>
      <c r="D10" s="48"/>
      <c r="E10" s="28"/>
      <c r="F10" s="90" t="str">
        <f>'中男'!F8</f>
        <v>たけざき　ときあ</v>
      </c>
      <c r="G10" s="48"/>
      <c r="H10" s="88">
        <f>'中男'!H8</f>
        <v>3</v>
      </c>
      <c r="I10" s="32"/>
      <c r="J10" s="89" t="str">
        <f>'中男'!J8</f>
        <v>熊本ＴＣ</v>
      </c>
      <c r="K10" s="39"/>
      <c r="L10" s="13">
        <f>'中男'!L8</f>
        <v>7.8</v>
      </c>
      <c r="M10" s="13">
        <f>'中男'!M8</f>
        <v>7.8</v>
      </c>
      <c r="N10" s="13">
        <f>'中男'!N8</f>
        <v>7.9</v>
      </c>
      <c r="O10" s="13">
        <f>'中男'!O8</f>
        <v>7.2</v>
      </c>
      <c r="P10" s="13">
        <f>'中男'!P8</f>
        <v>7.4</v>
      </c>
      <c r="Q10" s="15">
        <f t="shared" si="0"/>
        <v>23</v>
      </c>
      <c r="R10" s="14">
        <f>'中男'!R8</f>
        <v>6.8</v>
      </c>
      <c r="S10" s="14">
        <f>'中男'!S8</f>
        <v>7.3</v>
      </c>
      <c r="T10" s="14">
        <f>'中男'!T8</f>
        <v>7.4</v>
      </c>
      <c r="U10" s="14">
        <f>'中男'!U8</f>
        <v>7.4</v>
      </c>
      <c r="V10" s="14">
        <f>'中男'!V8</f>
        <v>7</v>
      </c>
      <c r="W10" s="14">
        <f>'中男'!W8</f>
        <v>4.4</v>
      </c>
      <c r="X10" s="15">
        <f t="shared" si="1"/>
        <v>26.1</v>
      </c>
      <c r="Y10" s="15">
        <f t="shared" si="2"/>
        <v>49.1</v>
      </c>
      <c r="Z10" s="16">
        <f t="shared" si="3"/>
        <v>4</v>
      </c>
      <c r="AA10" s="2" t="str">
        <f t="shared" si="4"/>
        <v>決勝進出</v>
      </c>
      <c r="AB10" s="21">
        <f t="shared" si="22"/>
        <v>21.700000000000003</v>
      </c>
      <c r="AC10" s="10">
        <f t="shared" si="5"/>
        <v>4</v>
      </c>
      <c r="AE10" s="17">
        <f t="shared" si="6"/>
        <v>7.9</v>
      </c>
      <c r="AF10" s="17">
        <f t="shared" si="7"/>
        <v>7.8</v>
      </c>
      <c r="AG10" s="17">
        <f t="shared" si="8"/>
        <v>7.8</v>
      </c>
      <c r="AH10" s="17">
        <f t="shared" si="9"/>
        <v>7.4</v>
      </c>
      <c r="AI10" s="17">
        <f t="shared" si="10"/>
        <v>7.2</v>
      </c>
      <c r="AJ10" s="18">
        <f t="shared" si="11"/>
        <v>23</v>
      </c>
      <c r="AK10" s="18"/>
      <c r="AL10" s="17">
        <f t="shared" si="12"/>
        <v>7.4</v>
      </c>
      <c r="AM10" s="17">
        <f t="shared" si="13"/>
        <v>7.4</v>
      </c>
      <c r="AN10" s="17">
        <f t="shared" si="14"/>
        <v>7.3</v>
      </c>
      <c r="AO10" s="17">
        <f t="shared" si="15"/>
        <v>7</v>
      </c>
      <c r="AP10" s="17">
        <f t="shared" si="16"/>
        <v>6.8</v>
      </c>
      <c r="AQ10" s="18">
        <f t="shared" si="17"/>
        <v>21.7</v>
      </c>
      <c r="AR10" s="19"/>
      <c r="AS10" s="10">
        <f t="shared" si="18"/>
        <v>49100000</v>
      </c>
      <c r="AT10" s="10">
        <f t="shared" si="19"/>
        <v>26100</v>
      </c>
      <c r="AU10" s="20">
        <f t="shared" si="20"/>
        <v>0.0359</v>
      </c>
      <c r="AV10" s="20">
        <f t="shared" si="21"/>
        <v>49126095.6359</v>
      </c>
      <c r="AW10" s="18"/>
      <c r="AX10" s="10"/>
    </row>
    <row r="11" spans="1:50" ht="18" customHeight="1">
      <c r="A11" s="52">
        <v>5</v>
      </c>
      <c r="B11" s="28"/>
      <c r="C11" s="88" t="str">
        <f>'中男'!C9</f>
        <v>小川結生</v>
      </c>
      <c r="D11" s="48"/>
      <c r="E11" s="28"/>
      <c r="F11" s="90" t="str">
        <f>'中男'!F9</f>
        <v>おがわ　ゆうき</v>
      </c>
      <c r="G11" s="48"/>
      <c r="H11" s="88">
        <f>'中男'!H9</f>
        <v>2</v>
      </c>
      <c r="I11" s="32"/>
      <c r="J11" s="89" t="str">
        <f>'中男'!J9</f>
        <v>小林Ｔ．ＪＵＮＰＩＮ</v>
      </c>
      <c r="K11" s="39"/>
      <c r="L11" s="13">
        <f>'中男'!L9</f>
        <v>7.8</v>
      </c>
      <c r="M11" s="13">
        <f>'中男'!M9</f>
        <v>7.7</v>
      </c>
      <c r="N11" s="13">
        <f>'中男'!N9</f>
        <v>7.9</v>
      </c>
      <c r="O11" s="13">
        <f>'中男'!O9</f>
        <v>7.1</v>
      </c>
      <c r="P11" s="13">
        <f>'中男'!P9</f>
        <v>7.3</v>
      </c>
      <c r="Q11" s="15">
        <f t="shared" si="0"/>
        <v>22.8</v>
      </c>
      <c r="R11" s="14">
        <f>'中男'!R9</f>
        <v>7.5</v>
      </c>
      <c r="S11" s="14">
        <f>'中男'!S9</f>
        <v>7.4</v>
      </c>
      <c r="T11" s="14">
        <f>'中男'!T9</f>
        <v>7.7</v>
      </c>
      <c r="U11" s="14">
        <f>'中男'!U9</f>
        <v>6.9</v>
      </c>
      <c r="V11" s="14">
        <f>'中男'!V9</f>
        <v>7.1</v>
      </c>
      <c r="W11" s="14">
        <f>'中男'!W9</f>
        <v>3.8</v>
      </c>
      <c r="X11" s="15">
        <f t="shared" si="1"/>
        <v>25.8</v>
      </c>
      <c r="Y11" s="15">
        <f t="shared" si="2"/>
        <v>48.6</v>
      </c>
      <c r="Z11" s="16">
        <f t="shared" si="3"/>
        <v>5</v>
      </c>
      <c r="AA11" s="2" t="str">
        <f t="shared" si="4"/>
        <v>決勝進出</v>
      </c>
      <c r="AB11" s="21">
        <f t="shared" si="22"/>
        <v>22</v>
      </c>
      <c r="AC11" s="10">
        <f t="shared" si="5"/>
        <v>5</v>
      </c>
      <c r="AE11" s="17">
        <f t="shared" si="6"/>
        <v>7.9</v>
      </c>
      <c r="AF11" s="17">
        <f t="shared" si="7"/>
        <v>7.8</v>
      </c>
      <c r="AG11" s="17">
        <f t="shared" si="8"/>
        <v>7.7</v>
      </c>
      <c r="AH11" s="17">
        <f t="shared" si="9"/>
        <v>7.3</v>
      </c>
      <c r="AI11" s="17">
        <f t="shared" si="10"/>
        <v>7.1</v>
      </c>
      <c r="AJ11" s="18">
        <f t="shared" si="11"/>
        <v>22.8</v>
      </c>
      <c r="AK11" s="18"/>
      <c r="AL11" s="17">
        <f t="shared" si="12"/>
        <v>7.7</v>
      </c>
      <c r="AM11" s="17">
        <f t="shared" si="13"/>
        <v>7.5</v>
      </c>
      <c r="AN11" s="17">
        <f t="shared" si="14"/>
        <v>7.4</v>
      </c>
      <c r="AO11" s="17">
        <f t="shared" si="15"/>
        <v>7.1</v>
      </c>
      <c r="AP11" s="17">
        <f t="shared" si="16"/>
        <v>6.9</v>
      </c>
      <c r="AQ11" s="18">
        <f t="shared" si="17"/>
        <v>22</v>
      </c>
      <c r="AR11" s="19"/>
      <c r="AS11" s="10">
        <f t="shared" si="18"/>
        <v>48600000</v>
      </c>
      <c r="AT11" s="10">
        <f t="shared" si="19"/>
        <v>25800</v>
      </c>
      <c r="AU11" s="20">
        <f t="shared" si="20"/>
        <v>0.0366</v>
      </c>
      <c r="AV11" s="20">
        <f t="shared" si="21"/>
        <v>48625796.2366</v>
      </c>
      <c r="AW11" s="18"/>
      <c r="AX11" s="10"/>
    </row>
    <row r="12" spans="1:51" ht="18" customHeight="1">
      <c r="A12" s="52">
        <v>6</v>
      </c>
      <c r="B12" s="28"/>
      <c r="C12" s="88" t="str">
        <f>'中男'!C10</f>
        <v>石田順平</v>
      </c>
      <c r="D12" s="48"/>
      <c r="E12" s="28"/>
      <c r="F12" s="90" t="str">
        <f>'中男'!F10</f>
        <v>いしだ　じゅんぺい</v>
      </c>
      <c r="G12" s="48"/>
      <c r="H12" s="88">
        <f>'中男'!H10</f>
        <v>2</v>
      </c>
      <c r="I12" s="32"/>
      <c r="J12" s="89" t="str">
        <f>'中男'!J10</f>
        <v>ｽﾍﾟｰｽｳｫｰｸ</v>
      </c>
      <c r="K12" s="39"/>
      <c r="L12" s="13">
        <f>'中男'!L10</f>
        <v>7.4</v>
      </c>
      <c r="M12" s="13">
        <f>'中男'!M10</f>
        <v>7.7</v>
      </c>
      <c r="N12" s="13">
        <f>'中男'!N10</f>
        <v>7.4</v>
      </c>
      <c r="O12" s="13">
        <f>'中男'!O10</f>
        <v>7</v>
      </c>
      <c r="P12" s="13">
        <f>'中男'!P10</f>
        <v>7</v>
      </c>
      <c r="Q12" s="15">
        <f t="shared" si="0"/>
        <v>21.8</v>
      </c>
      <c r="R12" s="14">
        <f>'中男'!R10</f>
        <v>6.5</v>
      </c>
      <c r="S12" s="14">
        <f>'中男'!S10</f>
        <v>7.3</v>
      </c>
      <c r="T12" s="14">
        <f>'中男'!T10</f>
        <v>7.3</v>
      </c>
      <c r="U12" s="14">
        <f>'中男'!U10</f>
        <v>7.1</v>
      </c>
      <c r="V12" s="14">
        <f>'中男'!V10</f>
        <v>6.9</v>
      </c>
      <c r="W12" s="14">
        <f>'中男'!W10</f>
        <v>5.1</v>
      </c>
      <c r="X12" s="15">
        <f t="shared" si="1"/>
        <v>26.4</v>
      </c>
      <c r="Y12" s="15">
        <f t="shared" si="2"/>
        <v>48.2</v>
      </c>
      <c r="Z12" s="16">
        <f t="shared" si="3"/>
        <v>6</v>
      </c>
      <c r="AA12" s="2" t="str">
        <f t="shared" si="4"/>
        <v>決勝進出</v>
      </c>
      <c r="AB12" s="21">
        <f t="shared" si="22"/>
        <v>21.299999999999997</v>
      </c>
      <c r="AC12" s="10">
        <f t="shared" si="5"/>
        <v>6</v>
      </c>
      <c r="AE12" s="17">
        <f t="shared" si="6"/>
        <v>7.7</v>
      </c>
      <c r="AF12" s="17">
        <f t="shared" si="7"/>
        <v>7.4</v>
      </c>
      <c r="AG12" s="17">
        <f t="shared" si="8"/>
        <v>7.4</v>
      </c>
      <c r="AH12" s="17">
        <f t="shared" si="9"/>
        <v>7</v>
      </c>
      <c r="AI12" s="17">
        <f t="shared" si="10"/>
        <v>7</v>
      </c>
      <c r="AJ12" s="18">
        <f t="shared" si="11"/>
        <v>21.8</v>
      </c>
      <c r="AK12" s="18"/>
      <c r="AL12" s="17">
        <f t="shared" si="12"/>
        <v>7.3</v>
      </c>
      <c r="AM12" s="17">
        <f t="shared" si="13"/>
        <v>7.3</v>
      </c>
      <c r="AN12" s="17">
        <f t="shared" si="14"/>
        <v>7.1</v>
      </c>
      <c r="AO12" s="17">
        <f t="shared" si="15"/>
        <v>6.9</v>
      </c>
      <c r="AP12" s="17">
        <f t="shared" si="16"/>
        <v>6.5</v>
      </c>
      <c r="AQ12" s="18">
        <f t="shared" si="17"/>
        <v>21.299999999999997</v>
      </c>
      <c r="AR12" s="19"/>
      <c r="AS12" s="10">
        <f t="shared" si="18"/>
        <v>48200000</v>
      </c>
      <c r="AT12" s="10">
        <f t="shared" si="19"/>
        <v>26400</v>
      </c>
      <c r="AU12" s="20">
        <f t="shared" si="20"/>
        <v>0.0351</v>
      </c>
      <c r="AV12" s="20">
        <f t="shared" si="21"/>
        <v>48226394.9351</v>
      </c>
      <c r="AW12" s="18"/>
      <c r="AX12" s="10"/>
      <c r="AY12" s="21"/>
    </row>
    <row r="13" spans="1:50" ht="18" customHeight="1">
      <c r="A13" s="52">
        <v>7</v>
      </c>
      <c r="B13" s="28"/>
      <c r="C13" s="88" t="str">
        <f>'高以上男'!C8</f>
        <v>牧野　清孝</v>
      </c>
      <c r="D13" s="48"/>
      <c r="E13" s="28"/>
      <c r="F13" s="90" t="str">
        <f>'高以上男'!F8</f>
        <v>まきの　きよたか</v>
      </c>
      <c r="G13" s="48"/>
      <c r="H13" s="88">
        <f>'高以上男'!H8</f>
        <v>0</v>
      </c>
      <c r="I13" s="32"/>
      <c r="J13" s="89" t="str">
        <f>'高以上男'!J8</f>
        <v>ｴｱｰﾌﾛｰﾄ</v>
      </c>
      <c r="K13" s="39"/>
      <c r="L13" s="13">
        <f>'高以上男'!L8</f>
        <v>7.1</v>
      </c>
      <c r="M13" s="13">
        <f>'高以上男'!M8</f>
        <v>7.6</v>
      </c>
      <c r="N13" s="13">
        <f>'高以上男'!N8</f>
        <v>7.2</v>
      </c>
      <c r="O13" s="13">
        <f>'高以上男'!O8</f>
        <v>7</v>
      </c>
      <c r="P13" s="13">
        <f>'高以上男'!P8</f>
        <v>7</v>
      </c>
      <c r="Q13" s="15">
        <f t="shared" si="0"/>
        <v>21.3</v>
      </c>
      <c r="R13" s="14">
        <f>'高以上男'!R8</f>
        <v>6.6</v>
      </c>
      <c r="S13" s="14">
        <f>'高以上男'!S8</f>
        <v>6.8</v>
      </c>
      <c r="T13" s="14">
        <f>'高以上男'!T8</f>
        <v>6.5</v>
      </c>
      <c r="U13" s="14">
        <f>'高以上男'!U8</f>
        <v>6.9</v>
      </c>
      <c r="V13" s="14">
        <f>'高以上男'!V8</f>
        <v>6.6</v>
      </c>
      <c r="W13" s="14">
        <f>'高以上男'!W8</f>
        <v>6.2</v>
      </c>
      <c r="X13" s="15">
        <f t="shared" si="1"/>
        <v>26.2</v>
      </c>
      <c r="Y13" s="15">
        <f t="shared" si="2"/>
        <v>47.5</v>
      </c>
      <c r="Z13" s="16">
        <f t="shared" si="3"/>
        <v>7</v>
      </c>
      <c r="AA13" s="2" t="str">
        <f t="shared" si="4"/>
        <v>決勝進出</v>
      </c>
      <c r="AB13" s="21">
        <f t="shared" si="22"/>
        <v>20</v>
      </c>
      <c r="AC13" s="10">
        <f t="shared" si="5"/>
        <v>7</v>
      </c>
      <c r="AE13" s="17">
        <f t="shared" si="6"/>
        <v>7.6</v>
      </c>
      <c r="AF13" s="17">
        <f t="shared" si="7"/>
        <v>7.2</v>
      </c>
      <c r="AG13" s="17">
        <f t="shared" si="8"/>
        <v>7.1</v>
      </c>
      <c r="AH13" s="17">
        <f t="shared" si="9"/>
        <v>7</v>
      </c>
      <c r="AI13" s="17">
        <f t="shared" si="10"/>
        <v>7</v>
      </c>
      <c r="AJ13" s="18">
        <f t="shared" si="11"/>
        <v>21.3</v>
      </c>
      <c r="AK13" s="18"/>
      <c r="AL13" s="17">
        <f t="shared" si="12"/>
        <v>6.9</v>
      </c>
      <c r="AM13" s="17">
        <f t="shared" si="13"/>
        <v>6.8</v>
      </c>
      <c r="AN13" s="17">
        <f t="shared" si="14"/>
        <v>6.6</v>
      </c>
      <c r="AO13" s="17">
        <f t="shared" si="15"/>
        <v>6.6</v>
      </c>
      <c r="AP13" s="17">
        <f t="shared" si="16"/>
        <v>6.5</v>
      </c>
      <c r="AQ13" s="18">
        <f t="shared" si="17"/>
        <v>20</v>
      </c>
      <c r="AR13" s="19"/>
      <c r="AS13" s="10">
        <f t="shared" si="18"/>
        <v>47500000</v>
      </c>
      <c r="AT13" s="10">
        <f t="shared" si="19"/>
        <v>26200</v>
      </c>
      <c r="AU13" s="20">
        <f t="shared" si="20"/>
        <v>0.0334</v>
      </c>
      <c r="AV13" s="20">
        <f t="shared" si="21"/>
        <v>47526193.8334</v>
      </c>
      <c r="AW13" s="18"/>
      <c r="AX13" s="10"/>
    </row>
    <row r="14" spans="1:50" ht="18" customHeight="1">
      <c r="A14" s="52">
        <v>8</v>
      </c>
      <c r="B14" s="28"/>
      <c r="C14" s="88" t="str">
        <f>'高男'!C8</f>
        <v>石田　　孝</v>
      </c>
      <c r="D14" s="48"/>
      <c r="E14" s="28"/>
      <c r="F14" s="90" t="str">
        <f>'高男'!F8</f>
        <v>いしだ　たかし</v>
      </c>
      <c r="G14" s="48"/>
      <c r="H14" s="88">
        <f>'高男'!H8</f>
        <v>4</v>
      </c>
      <c r="I14" s="32"/>
      <c r="J14" s="89" t="str">
        <f>'高男'!J8</f>
        <v>ｽﾍﾟｰｽｳｫｰｸ</v>
      </c>
      <c r="K14" s="39"/>
      <c r="L14" s="13">
        <f>'高男'!L8</f>
        <v>7.9</v>
      </c>
      <c r="M14" s="13">
        <f>'高男'!M8</f>
        <v>7.7</v>
      </c>
      <c r="N14" s="13">
        <f>'高男'!N8</f>
        <v>7.3</v>
      </c>
      <c r="O14" s="13">
        <f>'高男'!O8</f>
        <v>7</v>
      </c>
      <c r="P14" s="13">
        <f>'高男'!P8</f>
        <v>7.4</v>
      </c>
      <c r="Q14" s="15">
        <f t="shared" si="0"/>
        <v>22.400000000000002</v>
      </c>
      <c r="R14" s="14">
        <f>'高男'!R8</f>
        <v>7.2</v>
      </c>
      <c r="S14" s="14">
        <f>'高男'!S8</f>
        <v>7.1</v>
      </c>
      <c r="T14" s="14">
        <f>'高男'!T8</f>
        <v>7.4</v>
      </c>
      <c r="U14" s="14">
        <f>'高男'!U8</f>
        <v>7.1</v>
      </c>
      <c r="V14" s="14">
        <f>'高男'!V8</f>
        <v>7.1</v>
      </c>
      <c r="W14" s="14">
        <f>'高男'!W8</f>
        <v>3.7</v>
      </c>
      <c r="X14" s="15">
        <f t="shared" si="1"/>
        <v>25.099999999999998</v>
      </c>
      <c r="Y14" s="15">
        <f t="shared" si="2"/>
        <v>47.5</v>
      </c>
      <c r="Z14" s="16">
        <f t="shared" si="3"/>
        <v>8</v>
      </c>
      <c r="AA14" s="2" t="str">
        <f t="shared" si="4"/>
        <v>決勝進出</v>
      </c>
      <c r="AB14" s="21">
        <f t="shared" si="22"/>
        <v>21.4</v>
      </c>
      <c r="AC14" s="10">
        <f t="shared" si="5"/>
        <v>7</v>
      </c>
      <c r="AD14" s="10"/>
      <c r="AE14" s="17">
        <f t="shared" si="6"/>
        <v>7.9</v>
      </c>
      <c r="AF14" s="17">
        <f t="shared" si="7"/>
        <v>7.7</v>
      </c>
      <c r="AG14" s="17">
        <f t="shared" si="8"/>
        <v>7.4</v>
      </c>
      <c r="AH14" s="17">
        <f t="shared" si="9"/>
        <v>7.3</v>
      </c>
      <c r="AI14" s="17">
        <f t="shared" si="10"/>
        <v>7</v>
      </c>
      <c r="AJ14" s="18">
        <f t="shared" si="11"/>
        <v>22.400000000000002</v>
      </c>
      <c r="AK14" s="18"/>
      <c r="AL14" s="17">
        <f t="shared" si="12"/>
        <v>7.4</v>
      </c>
      <c r="AM14" s="17">
        <f t="shared" si="13"/>
        <v>7.2</v>
      </c>
      <c r="AN14" s="17">
        <f t="shared" si="14"/>
        <v>7.1</v>
      </c>
      <c r="AO14" s="17">
        <f t="shared" si="15"/>
        <v>7.1</v>
      </c>
      <c r="AP14" s="17">
        <f t="shared" si="16"/>
        <v>7.1</v>
      </c>
      <c r="AQ14" s="18">
        <f t="shared" si="17"/>
        <v>21.4</v>
      </c>
      <c r="AR14" s="19"/>
      <c r="AS14" s="10">
        <f t="shared" si="18"/>
        <v>47500000</v>
      </c>
      <c r="AT14" s="10">
        <f t="shared" si="19"/>
        <v>25099.999999999996</v>
      </c>
      <c r="AU14" s="20">
        <f t="shared" si="20"/>
        <v>0.03590000000000001</v>
      </c>
      <c r="AV14" s="20">
        <f t="shared" si="21"/>
        <v>47525096.3359</v>
      </c>
      <c r="AW14" s="18"/>
      <c r="AX14" s="10"/>
    </row>
    <row r="15" spans="1:50" ht="18" customHeight="1">
      <c r="A15" s="52">
        <v>9</v>
      </c>
      <c r="B15" s="28"/>
      <c r="C15" s="88" t="str">
        <f>'中男'!C11</f>
        <v>牧野悠利</v>
      </c>
      <c r="D15" s="48"/>
      <c r="E15" s="28"/>
      <c r="F15" s="90" t="str">
        <f>'中男'!F11</f>
        <v>まきの　ゆうり</v>
      </c>
      <c r="G15" s="48"/>
      <c r="H15" s="88">
        <f>'中男'!H11</f>
        <v>1</v>
      </c>
      <c r="I15" s="32"/>
      <c r="J15" s="89" t="str">
        <f>'中男'!J11</f>
        <v>ｴｱｰﾌﾛｰﾄ</v>
      </c>
      <c r="K15" s="39"/>
      <c r="L15" s="13">
        <f>'中男'!L11</f>
        <v>7.4</v>
      </c>
      <c r="M15" s="13">
        <f>'中男'!M11</f>
        <v>7.4</v>
      </c>
      <c r="N15" s="13">
        <f>'中男'!N11</f>
        <v>7.4</v>
      </c>
      <c r="O15" s="13">
        <f>'中男'!O11</f>
        <v>6.9</v>
      </c>
      <c r="P15" s="13">
        <f>'中男'!P11</f>
        <v>7.2</v>
      </c>
      <c r="Q15" s="15">
        <f t="shared" si="0"/>
        <v>22</v>
      </c>
      <c r="R15" s="14">
        <f>'中男'!R11</f>
        <v>6.7</v>
      </c>
      <c r="S15" s="14">
        <f>'中男'!S11</f>
        <v>6.7</v>
      </c>
      <c r="T15" s="14">
        <f>'中男'!T11</f>
        <v>6.7</v>
      </c>
      <c r="U15" s="14">
        <f>'中男'!U11</f>
        <v>6.9</v>
      </c>
      <c r="V15" s="14">
        <f>'中男'!V11</f>
        <v>6.7</v>
      </c>
      <c r="W15" s="14">
        <f>'中男'!W11</f>
        <v>5.1</v>
      </c>
      <c r="X15" s="15">
        <f t="shared" si="1"/>
        <v>25.200000000000003</v>
      </c>
      <c r="Y15" s="15">
        <f t="shared" si="2"/>
        <v>47.2</v>
      </c>
      <c r="Z15" s="16">
        <f t="shared" si="3"/>
        <v>9</v>
      </c>
      <c r="AA15" s="2" t="str">
        <f t="shared" si="4"/>
        <v>決勝進出</v>
      </c>
      <c r="AB15" s="21">
        <f t="shared" si="22"/>
        <v>20.1</v>
      </c>
      <c r="AC15" s="10">
        <f t="shared" si="5"/>
        <v>9</v>
      </c>
      <c r="AE15" s="17">
        <f t="shared" si="6"/>
        <v>7.4</v>
      </c>
      <c r="AF15" s="17">
        <f t="shared" si="7"/>
        <v>7.4</v>
      </c>
      <c r="AG15" s="17">
        <f t="shared" si="8"/>
        <v>7.4</v>
      </c>
      <c r="AH15" s="17">
        <f t="shared" si="9"/>
        <v>7.2</v>
      </c>
      <c r="AI15" s="17">
        <f t="shared" si="10"/>
        <v>6.9</v>
      </c>
      <c r="AJ15" s="18">
        <f t="shared" si="11"/>
        <v>22</v>
      </c>
      <c r="AK15" s="18"/>
      <c r="AL15" s="17">
        <f t="shared" si="12"/>
        <v>6.9</v>
      </c>
      <c r="AM15" s="17">
        <f t="shared" si="13"/>
        <v>6.7</v>
      </c>
      <c r="AN15" s="17">
        <f t="shared" si="14"/>
        <v>6.7</v>
      </c>
      <c r="AO15" s="17">
        <f t="shared" si="15"/>
        <v>6.7</v>
      </c>
      <c r="AP15" s="17">
        <f t="shared" si="16"/>
        <v>6.7</v>
      </c>
      <c r="AQ15" s="18">
        <f t="shared" si="17"/>
        <v>20.1</v>
      </c>
      <c r="AR15" s="19"/>
      <c r="AS15" s="10">
        <f t="shared" si="18"/>
        <v>47200000</v>
      </c>
      <c r="AT15" s="10">
        <f t="shared" si="19"/>
        <v>25200.000000000004</v>
      </c>
      <c r="AU15" s="20">
        <f t="shared" si="20"/>
        <v>0.0337</v>
      </c>
      <c r="AV15" s="20">
        <f t="shared" si="21"/>
        <v>47225194.9337</v>
      </c>
      <c r="AW15" s="18"/>
      <c r="AX15" s="10"/>
    </row>
    <row r="16" spans="1:50" ht="18" customHeight="1">
      <c r="A16" s="52">
        <v>10</v>
      </c>
      <c r="B16" s="28"/>
      <c r="C16" s="88" t="str">
        <f>'高以上男'!C9</f>
        <v>池田成諒</v>
      </c>
      <c r="D16" s="48"/>
      <c r="E16" s="28"/>
      <c r="F16" s="90" t="str">
        <f>'高以上男'!F9</f>
        <v>いけだ　なりあき</v>
      </c>
      <c r="G16" s="48"/>
      <c r="H16" s="88">
        <f>'高以上男'!H9</f>
        <v>0</v>
      </c>
      <c r="I16" s="32"/>
      <c r="J16" s="89" t="str">
        <f>'高以上男'!J9</f>
        <v>小林ｺｽﾓｽ</v>
      </c>
      <c r="K16" s="39"/>
      <c r="L16" s="13">
        <f>'高以上男'!L9</f>
        <v>7.3</v>
      </c>
      <c r="M16" s="13">
        <f>'高以上男'!M9</f>
        <v>7.3</v>
      </c>
      <c r="N16" s="13">
        <f>'高以上男'!N9</f>
        <v>7.3</v>
      </c>
      <c r="O16" s="13">
        <f>'高以上男'!O9</f>
        <v>7</v>
      </c>
      <c r="P16" s="13">
        <f>'高以上男'!P9</f>
        <v>7.2</v>
      </c>
      <c r="Q16" s="15">
        <f t="shared" si="0"/>
        <v>21.8</v>
      </c>
      <c r="R16" s="14">
        <f>'高以上男'!R9</f>
        <v>6.5</v>
      </c>
      <c r="S16" s="14">
        <f>'高以上男'!S9</f>
        <v>6.9</v>
      </c>
      <c r="T16" s="14">
        <f>'高以上男'!T9</f>
        <v>7.5</v>
      </c>
      <c r="U16" s="14">
        <f>'高以上男'!U9</f>
        <v>6.9</v>
      </c>
      <c r="V16" s="14">
        <f>'高以上男'!V9</f>
        <v>6.6</v>
      </c>
      <c r="W16" s="14">
        <f>'高以上男'!W9</f>
        <v>4</v>
      </c>
      <c r="X16" s="15">
        <f t="shared" si="1"/>
        <v>24.4</v>
      </c>
      <c r="Y16" s="15">
        <f t="shared" si="2"/>
        <v>46.2</v>
      </c>
      <c r="Z16" s="16">
        <f t="shared" si="3"/>
        <v>10</v>
      </c>
      <c r="AA16" s="2" t="str">
        <f t="shared" si="4"/>
        <v>決勝進出</v>
      </c>
      <c r="AB16" s="21">
        <f t="shared" si="22"/>
        <v>20.4</v>
      </c>
      <c r="AC16" s="10">
        <f t="shared" si="5"/>
        <v>10</v>
      </c>
      <c r="AE16" s="17">
        <f t="shared" si="6"/>
        <v>7.3</v>
      </c>
      <c r="AF16" s="17">
        <f t="shared" si="7"/>
        <v>7.3</v>
      </c>
      <c r="AG16" s="17">
        <f t="shared" si="8"/>
        <v>7.3</v>
      </c>
      <c r="AH16" s="17">
        <f t="shared" si="9"/>
        <v>7.2</v>
      </c>
      <c r="AI16" s="17">
        <f t="shared" si="10"/>
        <v>7</v>
      </c>
      <c r="AJ16" s="18">
        <f t="shared" si="11"/>
        <v>21.8</v>
      </c>
      <c r="AK16" s="18"/>
      <c r="AL16" s="17">
        <f t="shared" si="12"/>
        <v>7.5</v>
      </c>
      <c r="AM16" s="17">
        <f t="shared" si="13"/>
        <v>6.9</v>
      </c>
      <c r="AN16" s="17">
        <f t="shared" si="14"/>
        <v>6.9</v>
      </c>
      <c r="AO16" s="17">
        <f t="shared" si="15"/>
        <v>6.6</v>
      </c>
      <c r="AP16" s="17">
        <f t="shared" si="16"/>
        <v>6.5</v>
      </c>
      <c r="AQ16" s="18">
        <f t="shared" si="17"/>
        <v>20.4</v>
      </c>
      <c r="AR16" s="19"/>
      <c r="AS16" s="10">
        <f t="shared" si="18"/>
        <v>46200000</v>
      </c>
      <c r="AT16" s="10">
        <f t="shared" si="19"/>
        <v>24400</v>
      </c>
      <c r="AU16" s="20">
        <f t="shared" si="20"/>
        <v>0.0344</v>
      </c>
      <c r="AV16" s="20">
        <f t="shared" si="21"/>
        <v>46224396.0344</v>
      </c>
      <c r="AW16" s="18"/>
      <c r="AX16" s="10"/>
    </row>
    <row r="17" spans="1:50" ht="18" customHeight="1">
      <c r="A17" s="52">
        <v>11</v>
      </c>
      <c r="B17" s="28"/>
      <c r="C17" s="88" t="str">
        <f>'高男'!C9</f>
        <v>吉ノ薗琉以</v>
      </c>
      <c r="D17" s="48"/>
      <c r="E17" s="28"/>
      <c r="F17" s="90" t="str">
        <f>'高男'!F9</f>
        <v>よしのその　るい</v>
      </c>
      <c r="G17" s="48"/>
      <c r="H17" s="88">
        <f>'高男'!H9</f>
        <v>6</v>
      </c>
      <c r="I17" s="32"/>
      <c r="J17" s="89" t="str">
        <f>'高男'!J9</f>
        <v>小林Ｔ.ＪＵＮＰＩＮ</v>
      </c>
      <c r="K17" s="39"/>
      <c r="L17" s="13">
        <f>'高男'!L9</f>
        <v>7.2</v>
      </c>
      <c r="M17" s="13">
        <f>'高男'!M9</f>
        <v>7.5</v>
      </c>
      <c r="N17" s="13">
        <f>'高男'!N9</f>
        <v>7.6</v>
      </c>
      <c r="O17" s="13">
        <f>'高男'!O9</f>
        <v>6.9</v>
      </c>
      <c r="P17" s="13">
        <f>'高男'!P9</f>
        <v>7.5</v>
      </c>
      <c r="Q17" s="15">
        <f t="shared" si="0"/>
        <v>22.2</v>
      </c>
      <c r="R17" s="14">
        <f>'高男'!R9</f>
        <v>6.9</v>
      </c>
      <c r="S17" s="14">
        <f>'高男'!S9</f>
        <v>7.2</v>
      </c>
      <c r="T17" s="14">
        <f>'高男'!T9</f>
        <v>7.3</v>
      </c>
      <c r="U17" s="14">
        <f>'高男'!U9</f>
        <v>7.2</v>
      </c>
      <c r="V17" s="14">
        <f>'高男'!V9</f>
        <v>7</v>
      </c>
      <c r="W17" s="14">
        <f>'高男'!W9</f>
        <v>2.5</v>
      </c>
      <c r="X17" s="15">
        <f t="shared" si="1"/>
        <v>23.9</v>
      </c>
      <c r="Y17" s="15">
        <f t="shared" si="2"/>
        <v>46.1</v>
      </c>
      <c r="Z17" s="16">
        <f t="shared" si="3"/>
        <v>11</v>
      </c>
      <c r="AA17" s="2">
        <f t="shared" si="4"/>
      </c>
      <c r="AB17" s="21">
        <f t="shared" si="22"/>
        <v>21.4</v>
      </c>
      <c r="AC17" s="10">
        <f t="shared" si="5"/>
        <v>11</v>
      </c>
      <c r="AD17" s="10"/>
      <c r="AE17" s="17">
        <f t="shared" si="6"/>
        <v>7.6</v>
      </c>
      <c r="AF17" s="17">
        <f t="shared" si="7"/>
        <v>7.5</v>
      </c>
      <c r="AG17" s="17">
        <f t="shared" si="8"/>
        <v>7.5</v>
      </c>
      <c r="AH17" s="17">
        <f t="shared" si="9"/>
        <v>7.2</v>
      </c>
      <c r="AI17" s="17">
        <f t="shared" si="10"/>
        <v>6.9</v>
      </c>
      <c r="AJ17" s="18">
        <f t="shared" si="11"/>
        <v>22.2</v>
      </c>
      <c r="AK17" s="18"/>
      <c r="AL17" s="17">
        <f t="shared" si="12"/>
        <v>7.3</v>
      </c>
      <c r="AM17" s="17">
        <f t="shared" si="13"/>
        <v>7.2</v>
      </c>
      <c r="AN17" s="17">
        <f t="shared" si="14"/>
        <v>7.2</v>
      </c>
      <c r="AO17" s="17">
        <f t="shared" si="15"/>
        <v>7</v>
      </c>
      <c r="AP17" s="17">
        <f t="shared" si="16"/>
        <v>6.9</v>
      </c>
      <c r="AQ17" s="18">
        <f t="shared" si="17"/>
        <v>21.4</v>
      </c>
      <c r="AR17" s="19"/>
      <c r="AS17" s="10">
        <f t="shared" si="18"/>
        <v>46100000</v>
      </c>
      <c r="AT17" s="10">
        <f t="shared" si="19"/>
        <v>23900</v>
      </c>
      <c r="AU17" s="20">
        <f t="shared" si="20"/>
        <v>0.0356</v>
      </c>
      <c r="AV17" s="20">
        <f t="shared" si="21"/>
        <v>46123897.5356</v>
      </c>
      <c r="AW17" s="18"/>
      <c r="AX17" s="10"/>
    </row>
    <row r="18" spans="1:50" ht="18" customHeight="1">
      <c r="A18" s="52">
        <v>12</v>
      </c>
      <c r="B18" s="28"/>
      <c r="C18" s="88" t="str">
        <f>'中男'!C12</f>
        <v>吉本海渡</v>
      </c>
      <c r="D18" s="48"/>
      <c r="E18" s="28"/>
      <c r="F18" s="90" t="str">
        <f>'中男'!F12</f>
        <v>よしもと　かいと</v>
      </c>
      <c r="G18" s="48"/>
      <c r="H18" s="88">
        <f>'中男'!H12</f>
        <v>1</v>
      </c>
      <c r="I18" s="32"/>
      <c r="J18" s="89" t="str">
        <f>'中男'!J12</f>
        <v>熊本ＴＣ</v>
      </c>
      <c r="K18" s="39"/>
      <c r="L18" s="13">
        <f>'中男'!L12</f>
        <v>7.5</v>
      </c>
      <c r="M18" s="13">
        <f>'中男'!M12</f>
        <v>7.5</v>
      </c>
      <c r="N18" s="13">
        <f>'中男'!N12</f>
        <v>7.2</v>
      </c>
      <c r="O18" s="13">
        <f>'中男'!O12</f>
        <v>6.8</v>
      </c>
      <c r="P18" s="13">
        <f>'中男'!P12</f>
        <v>6.8</v>
      </c>
      <c r="Q18" s="15">
        <f t="shared" si="0"/>
        <v>21.5</v>
      </c>
      <c r="R18" s="14">
        <f>'中男'!R12</f>
        <v>7</v>
      </c>
      <c r="S18" s="14">
        <f>'中男'!S12</f>
        <v>7.2</v>
      </c>
      <c r="T18" s="14">
        <f>'中男'!T12</f>
        <v>6.7</v>
      </c>
      <c r="U18" s="14">
        <f>'中男'!U12</f>
        <v>6.9</v>
      </c>
      <c r="V18" s="14">
        <f>'中男'!V12</f>
        <v>6.8</v>
      </c>
      <c r="W18" s="14">
        <f>'中男'!W12</f>
        <v>3.2</v>
      </c>
      <c r="X18" s="15">
        <f t="shared" si="1"/>
        <v>23.9</v>
      </c>
      <c r="Y18" s="15">
        <f t="shared" si="2"/>
        <v>45.4</v>
      </c>
      <c r="Z18" s="16">
        <f t="shared" si="3"/>
        <v>12</v>
      </c>
      <c r="AA18" s="2">
        <f t="shared" si="4"/>
      </c>
      <c r="AB18" s="21">
        <f t="shared" si="22"/>
        <v>20.7</v>
      </c>
      <c r="AC18" s="10">
        <f t="shared" si="5"/>
        <v>12</v>
      </c>
      <c r="AE18" s="17">
        <f t="shared" si="6"/>
        <v>7.5</v>
      </c>
      <c r="AF18" s="17">
        <f t="shared" si="7"/>
        <v>7.5</v>
      </c>
      <c r="AG18" s="17">
        <f t="shared" si="8"/>
        <v>7.2</v>
      </c>
      <c r="AH18" s="17">
        <f t="shared" si="9"/>
        <v>6.8</v>
      </c>
      <c r="AI18" s="17">
        <f t="shared" si="10"/>
        <v>6.8</v>
      </c>
      <c r="AJ18" s="18">
        <f t="shared" si="11"/>
        <v>21.5</v>
      </c>
      <c r="AK18" s="18"/>
      <c r="AL18" s="17">
        <f t="shared" si="12"/>
        <v>7.2</v>
      </c>
      <c r="AM18" s="17">
        <f t="shared" si="13"/>
        <v>7</v>
      </c>
      <c r="AN18" s="17">
        <f t="shared" si="14"/>
        <v>6.9</v>
      </c>
      <c r="AO18" s="17">
        <f t="shared" si="15"/>
        <v>6.8</v>
      </c>
      <c r="AP18" s="17">
        <f t="shared" si="16"/>
        <v>6.7</v>
      </c>
      <c r="AQ18" s="18">
        <f t="shared" si="17"/>
        <v>20.7</v>
      </c>
      <c r="AR18" s="19"/>
      <c r="AS18" s="10">
        <f t="shared" si="18"/>
        <v>45400000</v>
      </c>
      <c r="AT18" s="10">
        <f t="shared" si="19"/>
        <v>23900</v>
      </c>
      <c r="AU18" s="20">
        <f t="shared" si="20"/>
        <v>0.03459999999999999</v>
      </c>
      <c r="AV18" s="20">
        <f t="shared" si="21"/>
        <v>45423896.8346</v>
      </c>
      <c r="AW18" s="18"/>
      <c r="AX18" s="10"/>
    </row>
    <row r="19" spans="1:50" ht="18" customHeight="1">
      <c r="A19" s="52">
        <v>13</v>
      </c>
      <c r="B19" s="28"/>
      <c r="C19" s="88" t="str">
        <f>'高男'!C10</f>
        <v>小嶋勇斗</v>
      </c>
      <c r="D19" s="48"/>
      <c r="E19" s="28"/>
      <c r="F19" s="90" t="str">
        <f>'高男'!F10</f>
        <v>こじま　はやと</v>
      </c>
      <c r="G19" s="48"/>
      <c r="H19" s="88">
        <f>'高男'!H10</f>
        <v>6</v>
      </c>
      <c r="I19" s="32"/>
      <c r="J19" s="89" t="str">
        <f>'高男'!J10</f>
        <v>ｽﾍﾟｰｽｳｫｰｸ</v>
      </c>
      <c r="K19" s="39"/>
      <c r="L19" s="13">
        <f>'高男'!L10</f>
        <v>7.5</v>
      </c>
      <c r="M19" s="13">
        <f>'高男'!M10</f>
        <v>7.7</v>
      </c>
      <c r="N19" s="13">
        <f>'高男'!N10</f>
        <v>7.2</v>
      </c>
      <c r="O19" s="13">
        <f>'高男'!O10</f>
        <v>7</v>
      </c>
      <c r="P19" s="13">
        <f>'高男'!P10</f>
        <v>7.2</v>
      </c>
      <c r="Q19" s="15">
        <f t="shared" si="0"/>
        <v>21.9</v>
      </c>
      <c r="R19" s="14">
        <f>'高男'!R10</f>
        <v>7.4</v>
      </c>
      <c r="S19" s="14">
        <f>'高男'!S10</f>
        <v>7.6</v>
      </c>
      <c r="T19" s="14">
        <f>'高男'!T10</f>
        <v>6.8</v>
      </c>
      <c r="U19" s="14">
        <f>'高男'!U10</f>
        <v>7</v>
      </c>
      <c r="V19" s="14">
        <f>'高男'!V10</f>
        <v>7</v>
      </c>
      <c r="W19" s="14">
        <f>'高男'!W10</f>
        <v>2</v>
      </c>
      <c r="X19" s="15">
        <f t="shared" si="1"/>
        <v>23.4</v>
      </c>
      <c r="Y19" s="15">
        <f t="shared" si="2"/>
        <v>45.3</v>
      </c>
      <c r="Z19" s="16">
        <f t="shared" si="3"/>
        <v>13</v>
      </c>
      <c r="AA19" s="2">
        <f t="shared" si="4"/>
      </c>
      <c r="AB19" s="21">
        <f t="shared" si="22"/>
        <v>21.4</v>
      </c>
      <c r="AC19" s="10">
        <f t="shared" si="5"/>
        <v>13</v>
      </c>
      <c r="AD19" s="10"/>
      <c r="AE19" s="17">
        <f t="shared" si="6"/>
        <v>7.7</v>
      </c>
      <c r="AF19" s="17">
        <f t="shared" si="7"/>
        <v>7.5</v>
      </c>
      <c r="AG19" s="17">
        <f t="shared" si="8"/>
        <v>7.2</v>
      </c>
      <c r="AH19" s="17">
        <f t="shared" si="9"/>
        <v>7.2</v>
      </c>
      <c r="AI19" s="17">
        <f t="shared" si="10"/>
        <v>7</v>
      </c>
      <c r="AJ19" s="18">
        <f t="shared" si="11"/>
        <v>21.9</v>
      </c>
      <c r="AK19" s="18"/>
      <c r="AL19" s="17">
        <f t="shared" si="12"/>
        <v>7.6</v>
      </c>
      <c r="AM19" s="17">
        <f t="shared" si="13"/>
        <v>7.4</v>
      </c>
      <c r="AN19" s="17">
        <f t="shared" si="14"/>
        <v>7</v>
      </c>
      <c r="AO19" s="17">
        <f t="shared" si="15"/>
        <v>7</v>
      </c>
      <c r="AP19" s="17">
        <f t="shared" si="16"/>
        <v>6.8</v>
      </c>
      <c r="AQ19" s="18">
        <f t="shared" si="17"/>
        <v>21.4</v>
      </c>
      <c r="AR19" s="19"/>
      <c r="AS19" s="10">
        <f t="shared" si="18"/>
        <v>45300000</v>
      </c>
      <c r="AT19" s="10">
        <f t="shared" si="19"/>
        <v>23400</v>
      </c>
      <c r="AU19" s="20">
        <f t="shared" si="20"/>
        <v>0.0358</v>
      </c>
      <c r="AV19" s="20">
        <f t="shared" si="21"/>
        <v>45323398.0358</v>
      </c>
      <c r="AW19" s="18"/>
      <c r="AX19" s="10"/>
    </row>
    <row r="20" spans="1:50" ht="18" customHeight="1">
      <c r="A20" s="52">
        <v>14</v>
      </c>
      <c r="B20" s="28"/>
      <c r="C20" s="88" t="str">
        <f>'高男'!C11</f>
        <v>牧野励弥</v>
      </c>
      <c r="D20" s="48"/>
      <c r="E20" s="28"/>
      <c r="F20" s="90" t="str">
        <f>'高男'!F11</f>
        <v>まきのれいや</v>
      </c>
      <c r="G20" s="48"/>
      <c r="H20" s="88">
        <f>'高男'!H11</f>
        <v>5</v>
      </c>
      <c r="I20" s="32"/>
      <c r="J20" s="89" t="str">
        <f>'高男'!J11</f>
        <v>ｴｱｰﾌﾛｰﾄ</v>
      </c>
      <c r="K20" s="39"/>
      <c r="L20" s="13">
        <f>'高男'!L11</f>
        <v>7.5</v>
      </c>
      <c r="M20" s="13">
        <f>'高男'!M11</f>
        <v>7.4</v>
      </c>
      <c r="N20" s="13">
        <f>'高男'!N11</f>
        <v>7</v>
      </c>
      <c r="O20" s="13">
        <f>'高男'!O11</f>
        <v>7</v>
      </c>
      <c r="P20" s="13">
        <f>'高男'!P11</f>
        <v>7</v>
      </c>
      <c r="Q20" s="15">
        <f t="shared" si="0"/>
        <v>21.4</v>
      </c>
      <c r="R20" s="14">
        <f>'高男'!R11</f>
        <v>6.7</v>
      </c>
      <c r="S20" s="14">
        <f>'高男'!S11</f>
        <v>6.7</v>
      </c>
      <c r="T20" s="14">
        <f>'高男'!T11</f>
        <v>6.9</v>
      </c>
      <c r="U20" s="14">
        <f>'高男'!U11</f>
        <v>7</v>
      </c>
      <c r="V20" s="14">
        <f>'高男'!V11</f>
        <v>6.6</v>
      </c>
      <c r="W20" s="14">
        <f>'高男'!W11</f>
        <v>3.1</v>
      </c>
      <c r="X20" s="15">
        <f t="shared" si="1"/>
        <v>23.400000000000002</v>
      </c>
      <c r="Y20" s="15">
        <f t="shared" si="2"/>
        <v>44.8</v>
      </c>
      <c r="Z20" s="16">
        <f t="shared" si="3"/>
        <v>14</v>
      </c>
      <c r="AA20" s="2">
        <f t="shared" si="4"/>
      </c>
      <c r="AB20" s="21">
        <f t="shared" si="22"/>
        <v>20.3</v>
      </c>
      <c r="AC20" s="10">
        <f t="shared" si="5"/>
        <v>14</v>
      </c>
      <c r="AD20" s="10"/>
      <c r="AE20" s="17">
        <f t="shared" si="6"/>
        <v>7.5</v>
      </c>
      <c r="AF20" s="17">
        <f t="shared" si="7"/>
        <v>7.4</v>
      </c>
      <c r="AG20" s="17">
        <f t="shared" si="8"/>
        <v>7</v>
      </c>
      <c r="AH20" s="17">
        <f t="shared" si="9"/>
        <v>7</v>
      </c>
      <c r="AI20" s="17">
        <f t="shared" si="10"/>
        <v>7</v>
      </c>
      <c r="AJ20" s="18">
        <f t="shared" si="11"/>
        <v>21.4</v>
      </c>
      <c r="AK20" s="18"/>
      <c r="AL20" s="17">
        <f t="shared" si="12"/>
        <v>7</v>
      </c>
      <c r="AM20" s="17">
        <f t="shared" si="13"/>
        <v>6.9</v>
      </c>
      <c r="AN20" s="17">
        <f t="shared" si="14"/>
        <v>6.7</v>
      </c>
      <c r="AO20" s="17">
        <f t="shared" si="15"/>
        <v>6.7</v>
      </c>
      <c r="AP20" s="17">
        <f t="shared" si="16"/>
        <v>6.6</v>
      </c>
      <c r="AQ20" s="18">
        <f t="shared" si="17"/>
        <v>20.3</v>
      </c>
      <c r="AR20" s="19"/>
      <c r="AS20" s="10">
        <f t="shared" si="18"/>
        <v>44800000</v>
      </c>
      <c r="AT20" s="10">
        <f t="shared" si="19"/>
        <v>23400.000000000004</v>
      </c>
      <c r="AU20" s="20">
        <f t="shared" si="20"/>
        <v>0.0339</v>
      </c>
      <c r="AV20" s="20">
        <f t="shared" si="21"/>
        <v>44823396.9339</v>
      </c>
      <c r="AW20" s="18"/>
      <c r="AX20" s="10"/>
    </row>
    <row r="21" spans="1:50" ht="18" customHeight="1">
      <c r="A21" s="52">
        <v>15</v>
      </c>
      <c r="B21" s="28"/>
      <c r="C21" s="88" t="str">
        <f>'中男'!C13</f>
        <v>梅木　　翔</v>
      </c>
      <c r="D21" s="48"/>
      <c r="E21" s="28"/>
      <c r="F21" s="90" t="str">
        <f>'中男'!F13</f>
        <v>うめき　かける</v>
      </c>
      <c r="G21" s="48"/>
      <c r="H21" s="88">
        <f>'中男'!H13</f>
        <v>1</v>
      </c>
      <c r="I21" s="32"/>
      <c r="J21" s="89" t="str">
        <f>'中男'!J13</f>
        <v>ｽﾍﾟｰｽｳｫｰｸ</v>
      </c>
      <c r="K21" s="39"/>
      <c r="L21" s="13">
        <f>'中男'!L13</f>
        <v>7.3</v>
      </c>
      <c r="M21" s="13">
        <f>'中男'!M13</f>
        <v>7.3</v>
      </c>
      <c r="N21" s="13">
        <f>'中男'!N13</f>
        <v>7.5</v>
      </c>
      <c r="O21" s="13">
        <f>'中男'!O13</f>
        <v>7</v>
      </c>
      <c r="P21" s="13">
        <f>'中男'!P13</f>
        <v>6.9</v>
      </c>
      <c r="Q21" s="15">
        <f t="shared" si="0"/>
        <v>21.6</v>
      </c>
      <c r="R21" s="14">
        <f>'中男'!R13</f>
        <v>7.2</v>
      </c>
      <c r="S21" s="14">
        <f>'中男'!S13</f>
        <v>7.1</v>
      </c>
      <c r="T21" s="14">
        <f>'中男'!T13</f>
        <v>7.4</v>
      </c>
      <c r="U21" s="14">
        <f>'中男'!U13</f>
        <v>6.9</v>
      </c>
      <c r="V21" s="14">
        <f>'中男'!V13</f>
        <v>7</v>
      </c>
      <c r="W21" s="14">
        <f>'中男'!W13</f>
        <v>1.8</v>
      </c>
      <c r="X21" s="15">
        <f t="shared" si="1"/>
        <v>23.1</v>
      </c>
      <c r="Y21" s="15">
        <f t="shared" si="2"/>
        <v>44.7</v>
      </c>
      <c r="Z21" s="16">
        <f t="shared" si="3"/>
        <v>15</v>
      </c>
      <c r="AA21" s="2">
        <f t="shared" si="4"/>
      </c>
      <c r="AB21" s="21">
        <f t="shared" si="22"/>
        <v>21.3</v>
      </c>
      <c r="AC21" s="10">
        <f t="shared" si="5"/>
        <v>15</v>
      </c>
      <c r="AE21" s="17">
        <f t="shared" si="6"/>
        <v>7.5</v>
      </c>
      <c r="AF21" s="17">
        <f t="shared" si="7"/>
        <v>7.3</v>
      </c>
      <c r="AG21" s="17">
        <f t="shared" si="8"/>
        <v>7.3</v>
      </c>
      <c r="AH21" s="17">
        <f t="shared" si="9"/>
        <v>7</v>
      </c>
      <c r="AI21" s="17">
        <f t="shared" si="10"/>
        <v>6.9</v>
      </c>
      <c r="AJ21" s="18">
        <f t="shared" si="11"/>
        <v>21.6</v>
      </c>
      <c r="AK21" s="18"/>
      <c r="AL21" s="17">
        <f t="shared" si="12"/>
        <v>7.4</v>
      </c>
      <c r="AM21" s="17">
        <f t="shared" si="13"/>
        <v>7.2</v>
      </c>
      <c r="AN21" s="17">
        <f t="shared" si="14"/>
        <v>7.1</v>
      </c>
      <c r="AO21" s="17">
        <f t="shared" si="15"/>
        <v>7</v>
      </c>
      <c r="AP21" s="17">
        <f t="shared" si="16"/>
        <v>6.9</v>
      </c>
      <c r="AQ21" s="18">
        <f t="shared" si="17"/>
        <v>21.3</v>
      </c>
      <c r="AR21" s="19"/>
      <c r="AS21" s="10">
        <f t="shared" si="18"/>
        <v>44700000</v>
      </c>
      <c r="AT21" s="10">
        <f t="shared" si="19"/>
        <v>23100</v>
      </c>
      <c r="AU21" s="20">
        <f t="shared" si="20"/>
        <v>0.0356</v>
      </c>
      <c r="AV21" s="20">
        <f t="shared" si="21"/>
        <v>44723098.2356</v>
      </c>
      <c r="AW21" s="18"/>
      <c r="AX21" s="10"/>
    </row>
    <row r="22" spans="1:50" ht="18" customHeight="1">
      <c r="A22" s="52">
        <v>16</v>
      </c>
      <c r="B22" s="28"/>
      <c r="C22" s="88" t="str">
        <f>'高以上男'!C10</f>
        <v>吉行　　　聡</v>
      </c>
      <c r="D22" s="48"/>
      <c r="E22" s="28"/>
      <c r="F22" s="90" t="str">
        <f>'高以上男'!F10</f>
        <v>よしゆき　さとし</v>
      </c>
      <c r="G22" s="48"/>
      <c r="H22" s="88">
        <f>'高以上男'!H10</f>
        <v>0</v>
      </c>
      <c r="I22" s="32"/>
      <c r="J22" s="89" t="str">
        <f>'高以上男'!J10</f>
        <v>てぃだＴＣ</v>
      </c>
      <c r="K22" s="39"/>
      <c r="L22" s="13">
        <f>'高以上男'!L10</f>
        <v>6.9</v>
      </c>
      <c r="M22" s="13">
        <f>'高以上男'!M10</f>
        <v>7.3</v>
      </c>
      <c r="N22" s="13">
        <f>'高以上男'!N10</f>
        <v>7.5</v>
      </c>
      <c r="O22" s="13">
        <f>'高以上男'!O10</f>
        <v>7.1</v>
      </c>
      <c r="P22" s="13">
        <f>'高以上男'!P10</f>
        <v>7.1</v>
      </c>
      <c r="Q22" s="15">
        <f t="shared" si="0"/>
        <v>21.5</v>
      </c>
      <c r="R22" s="14">
        <f>'高以上男'!R10</f>
        <v>6.8</v>
      </c>
      <c r="S22" s="14">
        <f>'高以上男'!S10</f>
        <v>6.9</v>
      </c>
      <c r="T22" s="14">
        <f>'高以上男'!T10</f>
        <v>6.6</v>
      </c>
      <c r="U22" s="14">
        <f>'高以上男'!U10</f>
        <v>6.7</v>
      </c>
      <c r="V22" s="14">
        <f>'高以上男'!V10</f>
        <v>6.7</v>
      </c>
      <c r="W22" s="14">
        <f>'高以上男'!W10</f>
        <v>2.7</v>
      </c>
      <c r="X22" s="15">
        <f t="shared" si="1"/>
        <v>22.9</v>
      </c>
      <c r="Y22" s="15">
        <f t="shared" si="2"/>
        <v>44.4</v>
      </c>
      <c r="Z22" s="16">
        <f t="shared" si="3"/>
        <v>16</v>
      </c>
      <c r="AA22" s="2">
        <f t="shared" si="4"/>
      </c>
      <c r="AB22" s="21">
        <f t="shared" si="22"/>
        <v>20.2</v>
      </c>
      <c r="AC22" s="10">
        <f t="shared" si="5"/>
        <v>16</v>
      </c>
      <c r="AE22" s="17">
        <f t="shared" si="6"/>
        <v>7.5</v>
      </c>
      <c r="AF22" s="17">
        <f t="shared" si="7"/>
        <v>7.3</v>
      </c>
      <c r="AG22" s="17">
        <f t="shared" si="8"/>
        <v>7.1</v>
      </c>
      <c r="AH22" s="17">
        <f t="shared" si="9"/>
        <v>7.1</v>
      </c>
      <c r="AI22" s="17">
        <f t="shared" si="10"/>
        <v>6.9</v>
      </c>
      <c r="AJ22" s="18">
        <f t="shared" si="11"/>
        <v>21.5</v>
      </c>
      <c r="AK22" s="18"/>
      <c r="AL22" s="17">
        <f t="shared" si="12"/>
        <v>6.9</v>
      </c>
      <c r="AM22" s="17">
        <f t="shared" si="13"/>
        <v>6.8</v>
      </c>
      <c r="AN22" s="17">
        <f t="shared" si="14"/>
        <v>6.7</v>
      </c>
      <c r="AO22" s="17">
        <f t="shared" si="15"/>
        <v>6.7</v>
      </c>
      <c r="AP22" s="17">
        <f t="shared" si="16"/>
        <v>6.6</v>
      </c>
      <c r="AQ22" s="18">
        <f t="shared" si="17"/>
        <v>20.2</v>
      </c>
      <c r="AR22" s="19"/>
      <c r="AS22" s="10">
        <f t="shared" si="18"/>
        <v>44400000</v>
      </c>
      <c r="AT22" s="10">
        <f t="shared" si="19"/>
        <v>22900</v>
      </c>
      <c r="AU22" s="20">
        <f t="shared" si="20"/>
        <v>0.033699999999999994</v>
      </c>
      <c r="AV22" s="20">
        <f t="shared" si="21"/>
        <v>44422897.3337</v>
      </c>
      <c r="AW22" s="18"/>
      <c r="AX22" s="10"/>
    </row>
    <row r="23" spans="1:50" ht="18" customHeight="1">
      <c r="A23" s="52">
        <v>17</v>
      </c>
      <c r="B23" s="28"/>
      <c r="C23" s="88" t="str">
        <f>'高男'!C12</f>
        <v>河野　龍人</v>
      </c>
      <c r="D23" s="48"/>
      <c r="E23" s="28"/>
      <c r="F23" s="90" t="str">
        <f>'高男'!F12</f>
        <v>かわの　りゅうと</v>
      </c>
      <c r="G23" s="48"/>
      <c r="H23" s="88">
        <f>'高男'!H12</f>
        <v>6</v>
      </c>
      <c r="I23" s="32"/>
      <c r="J23" s="89" t="str">
        <f>'高男'!J12</f>
        <v>隼人Tｽﾎﾟｰﾂ少年団</v>
      </c>
      <c r="K23" s="39"/>
      <c r="L23" s="13">
        <f>'高男'!L12</f>
        <v>7.4</v>
      </c>
      <c r="M23" s="13">
        <f>'高男'!M12</f>
        <v>7.1</v>
      </c>
      <c r="N23" s="13">
        <f>'高男'!N12</f>
        <v>6.7</v>
      </c>
      <c r="O23" s="13">
        <f>'高男'!O12</f>
        <v>6.9</v>
      </c>
      <c r="P23" s="13">
        <f>'高男'!P12</f>
        <v>7</v>
      </c>
      <c r="Q23" s="15">
        <f t="shared" si="0"/>
        <v>21</v>
      </c>
      <c r="R23" s="14">
        <f>'高男'!R12</f>
        <v>6.9</v>
      </c>
      <c r="S23" s="14">
        <f>'高男'!S12</f>
        <v>6.9</v>
      </c>
      <c r="T23" s="14">
        <f>'高男'!T12</f>
        <v>6.5</v>
      </c>
      <c r="U23" s="14">
        <f>'高男'!U12</f>
        <v>7</v>
      </c>
      <c r="V23" s="14">
        <f>'高男'!V12</f>
        <v>6.7</v>
      </c>
      <c r="W23" s="14">
        <f>'高男'!W12</f>
        <v>2.3</v>
      </c>
      <c r="X23" s="15">
        <f t="shared" si="1"/>
        <v>22.8</v>
      </c>
      <c r="Y23" s="15">
        <f t="shared" si="2"/>
        <v>43.8</v>
      </c>
      <c r="Z23" s="16">
        <f t="shared" si="3"/>
        <v>17</v>
      </c>
      <c r="AA23" s="2">
        <f t="shared" si="4"/>
      </c>
      <c r="AB23" s="21">
        <f t="shared" si="22"/>
        <v>20.5</v>
      </c>
      <c r="AC23" s="10">
        <f t="shared" si="5"/>
        <v>17</v>
      </c>
      <c r="AD23" s="10"/>
      <c r="AE23" s="17">
        <f t="shared" si="6"/>
        <v>7.4</v>
      </c>
      <c r="AF23" s="17">
        <f t="shared" si="7"/>
        <v>7.1</v>
      </c>
      <c r="AG23" s="17">
        <f t="shared" si="8"/>
        <v>7</v>
      </c>
      <c r="AH23" s="17">
        <f t="shared" si="9"/>
        <v>6.9</v>
      </c>
      <c r="AI23" s="17">
        <f t="shared" si="10"/>
        <v>6.7</v>
      </c>
      <c r="AJ23" s="18">
        <f t="shared" si="11"/>
        <v>21</v>
      </c>
      <c r="AK23" s="18"/>
      <c r="AL23" s="17">
        <f t="shared" si="12"/>
        <v>7</v>
      </c>
      <c r="AM23" s="17">
        <f t="shared" si="13"/>
        <v>6.9</v>
      </c>
      <c r="AN23" s="17">
        <f t="shared" si="14"/>
        <v>6.9</v>
      </c>
      <c r="AO23" s="17">
        <f t="shared" si="15"/>
        <v>6.7</v>
      </c>
      <c r="AP23" s="17">
        <f t="shared" si="16"/>
        <v>6.5</v>
      </c>
      <c r="AQ23" s="18">
        <f t="shared" si="17"/>
        <v>20.5</v>
      </c>
      <c r="AR23" s="19"/>
      <c r="AS23" s="10">
        <f t="shared" si="18"/>
        <v>43800000</v>
      </c>
      <c r="AT23" s="10">
        <f t="shared" si="19"/>
        <v>22800</v>
      </c>
      <c r="AU23" s="20">
        <f t="shared" si="20"/>
        <v>0.034</v>
      </c>
      <c r="AV23" s="20">
        <f t="shared" si="21"/>
        <v>43822797.734</v>
      </c>
      <c r="AW23" s="18"/>
      <c r="AX23" s="10"/>
    </row>
    <row r="24" spans="1:50" ht="18" customHeight="1">
      <c r="A24" s="52">
        <v>18</v>
      </c>
      <c r="B24" s="28"/>
      <c r="C24" s="88" t="str">
        <f>'高男'!C13</f>
        <v>小川諒大</v>
      </c>
      <c r="D24" s="48"/>
      <c r="E24" s="28"/>
      <c r="F24" s="90" t="str">
        <f>'高男'!F13</f>
        <v>おがわ　りょうた</v>
      </c>
      <c r="G24" s="48"/>
      <c r="H24" s="88">
        <f>'高男'!H13</f>
        <v>5</v>
      </c>
      <c r="I24" s="32"/>
      <c r="J24" s="89" t="str">
        <f>'高男'!J13</f>
        <v>小林Ｔ.ＪＵＮＰＩＮ</v>
      </c>
      <c r="K24" s="39"/>
      <c r="L24" s="13">
        <f>'高男'!L13</f>
        <v>7.3</v>
      </c>
      <c r="M24" s="13">
        <f>'高男'!M13</f>
        <v>7.4</v>
      </c>
      <c r="N24" s="13">
        <f>'高男'!N13</f>
        <v>7.4</v>
      </c>
      <c r="O24" s="13">
        <f>'高男'!O13</f>
        <v>7</v>
      </c>
      <c r="P24" s="13">
        <f>'高男'!P13</f>
        <v>7.2</v>
      </c>
      <c r="Q24" s="15">
        <f t="shared" si="0"/>
        <v>21.9</v>
      </c>
      <c r="R24" s="14">
        <f>'高男'!R13</f>
        <v>6.6</v>
      </c>
      <c r="S24" s="14">
        <f>'高男'!S13</f>
        <v>6.6</v>
      </c>
      <c r="T24" s="14">
        <f>'高男'!T13</f>
        <v>7.1</v>
      </c>
      <c r="U24" s="14">
        <f>'高男'!U13</f>
        <v>6.9</v>
      </c>
      <c r="V24" s="14">
        <f>'高男'!V13</f>
        <v>6.2</v>
      </c>
      <c r="W24" s="14">
        <f>'高男'!W13</f>
        <v>1.8</v>
      </c>
      <c r="X24" s="15">
        <f t="shared" si="1"/>
        <v>21.900000000000002</v>
      </c>
      <c r="Y24" s="15">
        <f t="shared" si="2"/>
        <v>43.8</v>
      </c>
      <c r="Z24" s="16">
        <f t="shared" si="3"/>
        <v>18</v>
      </c>
      <c r="AA24" s="2">
        <f t="shared" si="4"/>
      </c>
      <c r="AB24" s="21">
        <f t="shared" si="22"/>
        <v>20.1</v>
      </c>
      <c r="AC24" s="10">
        <f t="shared" si="5"/>
        <v>17</v>
      </c>
      <c r="AD24" s="22"/>
      <c r="AE24" s="17">
        <f t="shared" si="6"/>
        <v>7.4</v>
      </c>
      <c r="AF24" s="17">
        <f t="shared" si="7"/>
        <v>7.4</v>
      </c>
      <c r="AG24" s="17">
        <f t="shared" si="8"/>
        <v>7.3</v>
      </c>
      <c r="AH24" s="17">
        <f t="shared" si="9"/>
        <v>7.2</v>
      </c>
      <c r="AI24" s="17">
        <f t="shared" si="10"/>
        <v>7</v>
      </c>
      <c r="AJ24" s="17">
        <f t="shared" si="11"/>
        <v>21.9</v>
      </c>
      <c r="AK24" s="17"/>
      <c r="AL24" s="17">
        <f t="shared" si="12"/>
        <v>7.1</v>
      </c>
      <c r="AM24" s="17">
        <f t="shared" si="13"/>
        <v>6.9</v>
      </c>
      <c r="AN24" s="17">
        <f t="shared" si="14"/>
        <v>6.6</v>
      </c>
      <c r="AO24" s="17">
        <f t="shared" si="15"/>
        <v>6.6</v>
      </c>
      <c r="AP24" s="17">
        <f t="shared" si="16"/>
        <v>6.2</v>
      </c>
      <c r="AQ24" s="17">
        <f t="shared" si="17"/>
        <v>20.1</v>
      </c>
      <c r="AR24" s="23"/>
      <c r="AS24" s="10">
        <f t="shared" si="18"/>
        <v>43800000</v>
      </c>
      <c r="AT24" s="10">
        <f t="shared" si="19"/>
        <v>21900.000000000004</v>
      </c>
      <c r="AU24" s="20">
        <f t="shared" si="20"/>
        <v>0.0334</v>
      </c>
      <c r="AV24" s="20">
        <f t="shared" si="21"/>
        <v>43821898.2334</v>
      </c>
      <c r="AW24" s="18"/>
      <c r="AX24" s="10"/>
    </row>
    <row r="25" spans="1:50" ht="18" customHeight="1">
      <c r="A25" s="52">
        <v>19</v>
      </c>
      <c r="B25" s="28"/>
      <c r="C25" s="88" t="str">
        <f>'高男'!C14</f>
        <v>小原悠晴</v>
      </c>
      <c r="D25" s="48"/>
      <c r="E25" s="28"/>
      <c r="F25" s="90" t="str">
        <f>'高男'!F14</f>
        <v>こばる　ゆうせい</v>
      </c>
      <c r="G25" s="48"/>
      <c r="H25" s="88">
        <f>'高男'!H14</f>
        <v>5</v>
      </c>
      <c r="I25" s="32"/>
      <c r="J25" s="89" t="str">
        <f>'高男'!J14</f>
        <v>小林Ｔ.ＪＵＮＰＩＮ</v>
      </c>
      <c r="K25" s="39"/>
      <c r="L25" s="13">
        <f>'高男'!L14</f>
        <v>6.9</v>
      </c>
      <c r="M25" s="13">
        <f>'高男'!M14</f>
        <v>7</v>
      </c>
      <c r="N25" s="13">
        <f>'高男'!N14</f>
        <v>7.3</v>
      </c>
      <c r="O25" s="13">
        <f>'高男'!O14</f>
        <v>6.9</v>
      </c>
      <c r="P25" s="13">
        <f>'高男'!P14</f>
        <v>7.1</v>
      </c>
      <c r="Q25" s="15">
        <f t="shared" si="0"/>
        <v>21</v>
      </c>
      <c r="R25" s="14">
        <f>'高男'!R14</f>
        <v>6.9</v>
      </c>
      <c r="S25" s="14">
        <f>'高男'!S14</f>
        <v>7</v>
      </c>
      <c r="T25" s="14">
        <f>'高男'!T14</f>
        <v>7.3</v>
      </c>
      <c r="U25" s="14">
        <f>'高男'!U14</f>
        <v>6.9</v>
      </c>
      <c r="V25" s="14">
        <f>'高男'!V14</f>
        <v>6.9</v>
      </c>
      <c r="W25" s="14">
        <f>'高男'!W14</f>
        <v>1.8</v>
      </c>
      <c r="X25" s="15">
        <f t="shared" si="1"/>
        <v>22.6</v>
      </c>
      <c r="Y25" s="15">
        <f t="shared" si="2"/>
        <v>43.6</v>
      </c>
      <c r="Z25" s="16">
        <f t="shared" si="3"/>
        <v>19</v>
      </c>
      <c r="AA25" s="2">
        <f t="shared" si="4"/>
      </c>
      <c r="AB25" s="21">
        <f t="shared" si="22"/>
        <v>20.8</v>
      </c>
      <c r="AC25" s="10">
        <f t="shared" si="5"/>
        <v>19</v>
      </c>
      <c r="AD25" s="22"/>
      <c r="AE25" s="17">
        <f t="shared" si="6"/>
        <v>7.3</v>
      </c>
      <c r="AF25" s="17">
        <f t="shared" si="7"/>
        <v>7.1</v>
      </c>
      <c r="AG25" s="17">
        <f t="shared" si="8"/>
        <v>7</v>
      </c>
      <c r="AH25" s="17">
        <f t="shared" si="9"/>
        <v>6.9</v>
      </c>
      <c r="AI25" s="17">
        <f t="shared" si="10"/>
        <v>6.9</v>
      </c>
      <c r="AJ25" s="17">
        <f t="shared" si="11"/>
        <v>21</v>
      </c>
      <c r="AK25" s="17"/>
      <c r="AL25" s="17">
        <f t="shared" si="12"/>
        <v>7.3</v>
      </c>
      <c r="AM25" s="17">
        <f t="shared" si="13"/>
        <v>7</v>
      </c>
      <c r="AN25" s="17">
        <f t="shared" si="14"/>
        <v>6.9</v>
      </c>
      <c r="AO25" s="17">
        <f t="shared" si="15"/>
        <v>6.9</v>
      </c>
      <c r="AP25" s="17">
        <f t="shared" si="16"/>
        <v>6.9</v>
      </c>
      <c r="AQ25" s="17">
        <f t="shared" si="17"/>
        <v>20.8</v>
      </c>
      <c r="AR25" s="23"/>
      <c r="AS25" s="10">
        <f t="shared" si="18"/>
        <v>43600000</v>
      </c>
      <c r="AT25" s="10">
        <f t="shared" si="19"/>
        <v>22600</v>
      </c>
      <c r="AU25" s="20">
        <f t="shared" si="20"/>
        <v>0.035</v>
      </c>
      <c r="AV25" s="20">
        <f t="shared" si="21"/>
        <v>43622598.235</v>
      </c>
      <c r="AW25" s="18"/>
      <c r="AX25" s="10"/>
    </row>
    <row r="26" spans="1:50" ht="18" customHeight="1">
      <c r="A26" s="52">
        <v>20</v>
      </c>
      <c r="B26" s="28"/>
      <c r="C26" s="88" t="str">
        <f>'高男'!C15</f>
        <v>甲斐　紀光</v>
      </c>
      <c r="D26" s="48"/>
      <c r="E26" s="28"/>
      <c r="F26" s="90" t="str">
        <f>'高男'!F15</f>
        <v>かい　のりみつ</v>
      </c>
      <c r="G26" s="48"/>
      <c r="H26" s="88">
        <f>'高男'!H15</f>
        <v>6</v>
      </c>
      <c r="I26" s="32"/>
      <c r="J26" s="89" t="str">
        <f>'高男'!J15</f>
        <v>みえＴＣ</v>
      </c>
      <c r="K26" s="39"/>
      <c r="L26" s="13">
        <f>'高男'!L15</f>
        <v>7.3</v>
      </c>
      <c r="M26" s="13">
        <f>'高男'!M15</f>
        <v>7.2</v>
      </c>
      <c r="N26" s="13">
        <f>'高男'!N15</f>
        <v>6.9</v>
      </c>
      <c r="O26" s="13">
        <f>'高男'!O15</f>
        <v>7</v>
      </c>
      <c r="P26" s="13">
        <f>'高男'!P15</f>
        <v>6.8</v>
      </c>
      <c r="Q26" s="15">
        <f t="shared" si="0"/>
        <v>21.1</v>
      </c>
      <c r="R26" s="14">
        <f>'高男'!R15</f>
        <v>7.2</v>
      </c>
      <c r="S26" s="14">
        <f>'高男'!S15</f>
        <v>7.5</v>
      </c>
      <c r="T26" s="14">
        <f>'高男'!T15</f>
        <v>7.2</v>
      </c>
      <c r="U26" s="14">
        <f>'高男'!U15</f>
        <v>7</v>
      </c>
      <c r="V26" s="14">
        <f>'高男'!V15</f>
        <v>6.8</v>
      </c>
      <c r="W26" s="14">
        <f>'高男'!W15</f>
        <v>1.1</v>
      </c>
      <c r="X26" s="15">
        <f t="shared" si="1"/>
        <v>22.5</v>
      </c>
      <c r="Y26" s="15">
        <f t="shared" si="2"/>
        <v>43.6</v>
      </c>
      <c r="Z26" s="16">
        <f t="shared" si="3"/>
        <v>20</v>
      </c>
      <c r="AA26" s="2">
        <f t="shared" si="4"/>
      </c>
      <c r="AB26" s="21">
        <f t="shared" si="22"/>
        <v>21.4</v>
      </c>
      <c r="AC26" s="10">
        <f t="shared" si="5"/>
        <v>19</v>
      </c>
      <c r="AD26" s="10"/>
      <c r="AE26" s="17">
        <f t="shared" si="6"/>
        <v>7.3</v>
      </c>
      <c r="AF26" s="17">
        <f t="shared" si="7"/>
        <v>7.2</v>
      </c>
      <c r="AG26" s="17">
        <f t="shared" si="8"/>
        <v>7</v>
      </c>
      <c r="AH26" s="17">
        <f t="shared" si="9"/>
        <v>6.9</v>
      </c>
      <c r="AI26" s="17">
        <f t="shared" si="10"/>
        <v>6.8</v>
      </c>
      <c r="AJ26" s="18">
        <f t="shared" si="11"/>
        <v>21.1</v>
      </c>
      <c r="AK26" s="18"/>
      <c r="AL26" s="17">
        <f t="shared" si="12"/>
        <v>7.5</v>
      </c>
      <c r="AM26" s="17">
        <f t="shared" si="13"/>
        <v>7.2</v>
      </c>
      <c r="AN26" s="17">
        <f t="shared" si="14"/>
        <v>7.2</v>
      </c>
      <c r="AO26" s="17">
        <f t="shared" si="15"/>
        <v>7</v>
      </c>
      <c r="AP26" s="17">
        <f t="shared" si="16"/>
        <v>6.8</v>
      </c>
      <c r="AQ26" s="18">
        <f t="shared" si="17"/>
        <v>21.4</v>
      </c>
      <c r="AR26" s="19"/>
      <c r="AS26" s="10">
        <f t="shared" si="18"/>
        <v>43600000</v>
      </c>
      <c r="AT26" s="10">
        <f t="shared" si="19"/>
        <v>22500</v>
      </c>
      <c r="AU26" s="20">
        <f t="shared" si="20"/>
        <v>0.035699999999999996</v>
      </c>
      <c r="AV26" s="20">
        <f t="shared" si="21"/>
        <v>43622498.9357</v>
      </c>
      <c r="AW26" s="18"/>
      <c r="AX26" s="10"/>
    </row>
    <row r="27" spans="1:50" ht="18" customHeight="1">
      <c r="A27" s="52">
        <v>21</v>
      </c>
      <c r="B27" s="28"/>
      <c r="C27" s="88" t="str">
        <f>'高男'!C16</f>
        <v>古家龍磨</v>
      </c>
      <c r="D27" s="48"/>
      <c r="E27" s="28"/>
      <c r="F27" s="90" t="str">
        <f>'高男'!F16</f>
        <v>ふるや　たつま</v>
      </c>
      <c r="G27" s="48"/>
      <c r="H27" s="88">
        <f>'高男'!H16</f>
        <v>4</v>
      </c>
      <c r="I27" s="32"/>
      <c r="J27" s="89" t="str">
        <f>'高男'!J16</f>
        <v>ｽﾍﾟｰｽｳｫｰｸ</v>
      </c>
      <c r="K27" s="39"/>
      <c r="L27" s="13">
        <f>'高男'!L16</f>
        <v>7.1</v>
      </c>
      <c r="M27" s="13">
        <f>'高男'!M16</f>
        <v>7.2</v>
      </c>
      <c r="N27" s="13">
        <f>'高男'!N16</f>
        <v>7.3</v>
      </c>
      <c r="O27" s="13">
        <f>'高男'!O16</f>
        <v>6.9</v>
      </c>
      <c r="P27" s="13">
        <f>'高男'!P16</f>
        <v>7</v>
      </c>
      <c r="Q27" s="15">
        <f t="shared" si="0"/>
        <v>21.3</v>
      </c>
      <c r="R27" s="14">
        <f>'高男'!R16</f>
        <v>7.4</v>
      </c>
      <c r="S27" s="14">
        <f>'高男'!S16</f>
        <v>7.1</v>
      </c>
      <c r="T27" s="14">
        <f>'高男'!T16</f>
        <v>6.9</v>
      </c>
      <c r="U27" s="14">
        <f>'高男'!U16</f>
        <v>7</v>
      </c>
      <c r="V27" s="14">
        <f>'高男'!V16</f>
        <v>6.7</v>
      </c>
      <c r="W27" s="14">
        <f>'高男'!W16</f>
        <v>1.3</v>
      </c>
      <c r="X27" s="15">
        <f t="shared" si="1"/>
        <v>22.3</v>
      </c>
      <c r="Y27" s="15">
        <f t="shared" si="2"/>
        <v>43.6</v>
      </c>
      <c r="Z27" s="16">
        <f t="shared" si="3"/>
        <v>21</v>
      </c>
      <c r="AA27" s="2">
        <f t="shared" si="4"/>
      </c>
      <c r="AB27" s="21">
        <f t="shared" si="22"/>
        <v>21</v>
      </c>
      <c r="AC27" s="10">
        <f t="shared" si="5"/>
        <v>19</v>
      </c>
      <c r="AD27" s="10"/>
      <c r="AE27" s="17">
        <f t="shared" si="6"/>
        <v>7.3</v>
      </c>
      <c r="AF27" s="17">
        <f t="shared" si="7"/>
        <v>7.2</v>
      </c>
      <c r="AG27" s="17">
        <f t="shared" si="8"/>
        <v>7.1</v>
      </c>
      <c r="AH27" s="17">
        <f t="shared" si="9"/>
        <v>7</v>
      </c>
      <c r="AI27" s="17">
        <f t="shared" si="10"/>
        <v>6.9</v>
      </c>
      <c r="AJ27" s="18">
        <f t="shared" si="11"/>
        <v>21.3</v>
      </c>
      <c r="AK27" s="18"/>
      <c r="AL27" s="17">
        <f t="shared" si="12"/>
        <v>7.4</v>
      </c>
      <c r="AM27" s="17">
        <f t="shared" si="13"/>
        <v>7.1</v>
      </c>
      <c r="AN27" s="17">
        <f t="shared" si="14"/>
        <v>7</v>
      </c>
      <c r="AO27" s="17">
        <f t="shared" si="15"/>
        <v>6.9</v>
      </c>
      <c r="AP27" s="17">
        <f t="shared" si="16"/>
        <v>6.7</v>
      </c>
      <c r="AQ27" s="18">
        <f t="shared" si="17"/>
        <v>21</v>
      </c>
      <c r="AR27" s="19"/>
      <c r="AS27" s="10">
        <f t="shared" si="18"/>
        <v>43600000</v>
      </c>
      <c r="AT27" s="10">
        <f t="shared" si="19"/>
        <v>22300</v>
      </c>
      <c r="AU27" s="20">
        <f t="shared" si="20"/>
        <v>0.0351</v>
      </c>
      <c r="AV27" s="20">
        <f t="shared" si="21"/>
        <v>43622298.7351</v>
      </c>
      <c r="AW27" s="18"/>
      <c r="AX27" s="10"/>
    </row>
    <row r="28" spans="1:50" ht="18" customHeight="1">
      <c r="A28" s="52">
        <v>22</v>
      </c>
      <c r="B28" s="28"/>
      <c r="C28" s="88" t="str">
        <f>'低男'!C7</f>
        <v>吉ノ薗悠李</v>
      </c>
      <c r="D28" s="48"/>
      <c r="E28" s="28"/>
      <c r="F28" s="90" t="str">
        <f>'低男'!F7</f>
        <v>よしのその　ゆうり</v>
      </c>
      <c r="G28" s="48"/>
      <c r="H28" s="88">
        <f>'低男'!H7</f>
        <v>3</v>
      </c>
      <c r="I28" s="32"/>
      <c r="J28" s="89" t="str">
        <f>'低男'!J7</f>
        <v>小林Ｔ.ＪＵＮＰＩＮ</v>
      </c>
      <c r="K28" s="39"/>
      <c r="L28" s="13">
        <f>'低男'!L7</f>
        <v>7</v>
      </c>
      <c r="M28" s="13">
        <f>'低男'!M7</f>
        <v>6.8</v>
      </c>
      <c r="N28" s="13">
        <f>'低男'!N7</f>
        <v>7.9</v>
      </c>
      <c r="O28" s="13">
        <f>'低男'!O7</f>
        <v>7.1</v>
      </c>
      <c r="P28" s="13">
        <f>'低男'!P7</f>
        <v>7.3</v>
      </c>
      <c r="Q28" s="15">
        <f t="shared" si="0"/>
        <v>21.4</v>
      </c>
      <c r="R28" s="14">
        <f>'低男'!R7</f>
        <v>6.9</v>
      </c>
      <c r="S28" s="14">
        <f>'低男'!S7</f>
        <v>7</v>
      </c>
      <c r="T28" s="14">
        <f>'低男'!T7</f>
        <v>6.9</v>
      </c>
      <c r="U28" s="14">
        <f>'低男'!U7</f>
        <v>7</v>
      </c>
      <c r="V28" s="14">
        <f>'低男'!V7</f>
        <v>7.1</v>
      </c>
      <c r="W28" s="14">
        <f>'低男'!W7</f>
        <v>1.3</v>
      </c>
      <c r="X28" s="15">
        <f t="shared" si="1"/>
        <v>22.2</v>
      </c>
      <c r="Y28" s="15">
        <f t="shared" si="2"/>
        <v>43.6</v>
      </c>
      <c r="Z28" s="16">
        <f t="shared" si="3"/>
        <v>22</v>
      </c>
      <c r="AA28" s="2">
        <f t="shared" si="4"/>
      </c>
      <c r="AB28" s="21">
        <f t="shared" si="22"/>
        <v>20.9</v>
      </c>
      <c r="AC28" s="10">
        <f t="shared" si="5"/>
        <v>19</v>
      </c>
      <c r="AD28" s="10"/>
      <c r="AE28" s="17">
        <f t="shared" si="6"/>
        <v>7.9</v>
      </c>
      <c r="AF28" s="17">
        <f t="shared" si="7"/>
        <v>7.3</v>
      </c>
      <c r="AG28" s="17">
        <f t="shared" si="8"/>
        <v>7.1</v>
      </c>
      <c r="AH28" s="17">
        <f t="shared" si="9"/>
        <v>7</v>
      </c>
      <c r="AI28" s="17">
        <f t="shared" si="10"/>
        <v>6.8</v>
      </c>
      <c r="AJ28" s="18">
        <f t="shared" si="11"/>
        <v>21.4</v>
      </c>
      <c r="AK28" s="18"/>
      <c r="AL28" s="17">
        <f t="shared" si="12"/>
        <v>7.1</v>
      </c>
      <c r="AM28" s="17">
        <f t="shared" si="13"/>
        <v>7</v>
      </c>
      <c r="AN28" s="17">
        <f t="shared" si="14"/>
        <v>7</v>
      </c>
      <c r="AO28" s="17">
        <f t="shared" si="15"/>
        <v>6.9</v>
      </c>
      <c r="AP28" s="17">
        <f t="shared" si="16"/>
        <v>6.9</v>
      </c>
      <c r="AQ28" s="18">
        <f t="shared" si="17"/>
        <v>20.9</v>
      </c>
      <c r="AR28" s="19"/>
      <c r="AS28" s="10">
        <f t="shared" si="18"/>
        <v>43600000</v>
      </c>
      <c r="AT28" s="10">
        <f t="shared" si="19"/>
        <v>22200</v>
      </c>
      <c r="AU28" s="20">
        <f t="shared" si="20"/>
        <v>0.0349</v>
      </c>
      <c r="AV28" s="20">
        <f t="shared" si="21"/>
        <v>43622198.7349</v>
      </c>
      <c r="AW28" s="18"/>
      <c r="AX28" s="10"/>
    </row>
    <row r="29" spans="1:48" ht="18" customHeight="1">
      <c r="A29" s="52">
        <v>23</v>
      </c>
      <c r="B29" s="28"/>
      <c r="C29" s="88" t="str">
        <f>'高男'!C17</f>
        <v>楠　海侑</v>
      </c>
      <c r="D29" s="48"/>
      <c r="E29" s="28"/>
      <c r="F29" s="90" t="str">
        <f>'高男'!F17</f>
        <v>くすのき　かいゆう</v>
      </c>
      <c r="G29" s="48"/>
      <c r="H29" s="88">
        <f>'高男'!H17</f>
        <v>5</v>
      </c>
      <c r="I29" s="32"/>
      <c r="J29" s="89" t="str">
        <f>'高男'!J17</f>
        <v>熊本ＴＣ</v>
      </c>
      <c r="K29" s="39"/>
      <c r="L29" s="13">
        <f>'高男'!L17</f>
        <v>7.4</v>
      </c>
      <c r="M29" s="13">
        <f>'高男'!M17</f>
        <v>7.5</v>
      </c>
      <c r="N29" s="13">
        <f>'高男'!N17</f>
        <v>6.8</v>
      </c>
      <c r="O29" s="13">
        <f>'高男'!O17</f>
        <v>7</v>
      </c>
      <c r="P29" s="13">
        <f>'高男'!P17</f>
        <v>7.2</v>
      </c>
      <c r="Q29" s="15">
        <f t="shared" si="0"/>
        <v>21.6</v>
      </c>
      <c r="R29" s="14">
        <f>'高男'!R17</f>
        <v>6.9</v>
      </c>
      <c r="S29" s="14">
        <f>'高男'!S17</f>
        <v>7.2</v>
      </c>
      <c r="T29" s="14">
        <f>'高男'!T17</f>
        <v>6.6</v>
      </c>
      <c r="U29" s="14">
        <f>'高男'!U17</f>
        <v>6.9</v>
      </c>
      <c r="V29" s="14">
        <f>'高男'!V17</f>
        <v>6.6</v>
      </c>
      <c r="W29" s="14">
        <f>'高男'!W17</f>
        <v>1.6</v>
      </c>
      <c r="X29" s="15">
        <f t="shared" si="1"/>
        <v>22</v>
      </c>
      <c r="Y29" s="15">
        <f t="shared" si="2"/>
        <v>43.6</v>
      </c>
      <c r="Z29" s="16">
        <f t="shared" si="3"/>
        <v>23</v>
      </c>
      <c r="AA29" s="2">
        <f t="shared" si="4"/>
      </c>
      <c r="AB29" s="21">
        <f t="shared" si="22"/>
        <v>20.4</v>
      </c>
      <c r="AC29" s="10">
        <f t="shared" si="5"/>
        <v>19</v>
      </c>
      <c r="AD29" s="10"/>
      <c r="AE29" s="17">
        <f t="shared" si="6"/>
        <v>7.5</v>
      </c>
      <c r="AF29" s="17">
        <f t="shared" si="7"/>
        <v>7.4</v>
      </c>
      <c r="AG29" s="17">
        <f t="shared" si="8"/>
        <v>7.2</v>
      </c>
      <c r="AH29" s="17">
        <f t="shared" si="9"/>
        <v>7</v>
      </c>
      <c r="AI29" s="17">
        <f t="shared" si="10"/>
        <v>6.8</v>
      </c>
      <c r="AJ29" s="18">
        <f t="shared" si="11"/>
        <v>21.6</v>
      </c>
      <c r="AK29" s="18"/>
      <c r="AL29" s="17">
        <f t="shared" si="12"/>
        <v>7.2</v>
      </c>
      <c r="AM29" s="17">
        <f t="shared" si="13"/>
        <v>6.9</v>
      </c>
      <c r="AN29" s="17">
        <f t="shared" si="14"/>
        <v>6.9</v>
      </c>
      <c r="AO29" s="17">
        <f t="shared" si="15"/>
        <v>6.6</v>
      </c>
      <c r="AP29" s="17">
        <f t="shared" si="16"/>
        <v>6.6</v>
      </c>
      <c r="AQ29" s="18">
        <f t="shared" si="17"/>
        <v>20.4</v>
      </c>
      <c r="AR29" s="19"/>
      <c r="AS29" s="10">
        <f t="shared" si="18"/>
        <v>43600000</v>
      </c>
      <c r="AT29" s="10">
        <f t="shared" si="19"/>
        <v>22000</v>
      </c>
      <c r="AU29" s="20">
        <f t="shared" si="20"/>
        <v>0.0342</v>
      </c>
      <c r="AV29" s="20">
        <f t="shared" si="21"/>
        <v>43621998.4342</v>
      </c>
    </row>
    <row r="30" spans="1:48" ht="18" customHeight="1">
      <c r="A30" s="52">
        <v>24</v>
      </c>
      <c r="B30" s="28"/>
      <c r="C30" s="88" t="str">
        <f>'高男'!C18</f>
        <v>古川　　翔</v>
      </c>
      <c r="D30" s="48"/>
      <c r="E30" s="28"/>
      <c r="F30" s="90" t="str">
        <f>'高男'!F18</f>
        <v>ふるかわ　しょう</v>
      </c>
      <c r="G30" s="48"/>
      <c r="H30" s="88">
        <f>'高男'!H18</f>
        <v>5</v>
      </c>
      <c r="I30" s="32"/>
      <c r="J30" s="89" t="str">
        <f>'高男'!J18</f>
        <v>熊本ＴＣ</v>
      </c>
      <c r="K30" s="39"/>
      <c r="L30" s="13">
        <f>'高男'!L18</f>
        <v>7</v>
      </c>
      <c r="M30" s="13">
        <f>'高男'!M18</f>
        <v>7</v>
      </c>
      <c r="N30" s="13">
        <f>'高男'!N18</f>
        <v>7</v>
      </c>
      <c r="O30" s="13">
        <f>'高男'!O18</f>
        <v>7</v>
      </c>
      <c r="P30" s="13">
        <f>'高男'!P18</f>
        <v>6.7</v>
      </c>
      <c r="Q30" s="15">
        <f t="shared" si="0"/>
        <v>21</v>
      </c>
      <c r="R30" s="14">
        <f>'高男'!R18</f>
        <v>7</v>
      </c>
      <c r="S30" s="14">
        <f>'高男'!S18</f>
        <v>7</v>
      </c>
      <c r="T30" s="14">
        <f>'高男'!T18</f>
        <v>6.9</v>
      </c>
      <c r="U30" s="14">
        <f>'高男'!U18</f>
        <v>6.6</v>
      </c>
      <c r="V30" s="14">
        <f>'高男'!V18</f>
        <v>6.8</v>
      </c>
      <c r="W30" s="14">
        <f>'高男'!W18</f>
        <v>1.2</v>
      </c>
      <c r="X30" s="15">
        <f t="shared" si="1"/>
        <v>21.9</v>
      </c>
      <c r="Y30" s="15">
        <f t="shared" si="2"/>
        <v>42.9</v>
      </c>
      <c r="Z30" s="16">
        <f t="shared" si="3"/>
        <v>24</v>
      </c>
      <c r="AA30" s="2">
        <f t="shared" si="4"/>
      </c>
      <c r="AB30" s="21">
        <f t="shared" si="22"/>
        <v>20.7</v>
      </c>
      <c r="AC30" s="10">
        <f t="shared" si="5"/>
        <v>24</v>
      </c>
      <c r="AD30" s="10"/>
      <c r="AE30" s="17">
        <f t="shared" si="6"/>
        <v>7</v>
      </c>
      <c r="AF30" s="17">
        <f t="shared" si="7"/>
        <v>7</v>
      </c>
      <c r="AG30" s="17">
        <f t="shared" si="8"/>
        <v>7</v>
      </c>
      <c r="AH30" s="17">
        <f t="shared" si="9"/>
        <v>7</v>
      </c>
      <c r="AI30" s="17">
        <f t="shared" si="10"/>
        <v>6.7</v>
      </c>
      <c r="AJ30" s="18">
        <f t="shared" si="11"/>
        <v>21</v>
      </c>
      <c r="AK30" s="18"/>
      <c r="AL30" s="17">
        <f t="shared" si="12"/>
        <v>7</v>
      </c>
      <c r="AM30" s="17">
        <f t="shared" si="13"/>
        <v>7</v>
      </c>
      <c r="AN30" s="17">
        <f t="shared" si="14"/>
        <v>6.9</v>
      </c>
      <c r="AO30" s="17">
        <f t="shared" si="15"/>
        <v>6.8</v>
      </c>
      <c r="AP30" s="17">
        <f t="shared" si="16"/>
        <v>6.6</v>
      </c>
      <c r="AQ30" s="18">
        <f t="shared" si="17"/>
        <v>20.7</v>
      </c>
      <c r="AR30" s="19"/>
      <c r="AS30" s="10">
        <f t="shared" si="18"/>
        <v>42900000</v>
      </c>
      <c r="AT30" s="10">
        <f t="shared" si="19"/>
        <v>21900</v>
      </c>
      <c r="AU30" s="20">
        <f t="shared" si="20"/>
        <v>0.0343</v>
      </c>
      <c r="AV30" s="20">
        <f t="shared" si="21"/>
        <v>42921898.8343</v>
      </c>
    </row>
    <row r="31" spans="1:48" ht="18" customHeight="1">
      <c r="A31" s="52">
        <v>25</v>
      </c>
      <c r="B31" s="28"/>
      <c r="C31" s="88" t="str">
        <f>'中男'!C14</f>
        <v>本山和輝</v>
      </c>
      <c r="D31" s="48"/>
      <c r="E31" s="28"/>
      <c r="F31" s="90" t="str">
        <f>'中男'!F14</f>
        <v>もとやま　かずき</v>
      </c>
      <c r="G31" s="48"/>
      <c r="H31" s="88">
        <f>'中男'!H14</f>
        <v>1</v>
      </c>
      <c r="I31" s="32"/>
      <c r="J31" s="89" t="str">
        <f>'中男'!J14</f>
        <v>八代ＴＣ</v>
      </c>
      <c r="K31" s="39"/>
      <c r="L31" s="13">
        <f>'中男'!L14</f>
        <v>6.6</v>
      </c>
      <c r="M31" s="13">
        <f>'中男'!M14</f>
        <v>6.9</v>
      </c>
      <c r="N31" s="13">
        <f>'中男'!N14</f>
        <v>6.8</v>
      </c>
      <c r="O31" s="13">
        <f>'中男'!O14</f>
        <v>6.6</v>
      </c>
      <c r="P31" s="13">
        <f>'中男'!P14</f>
        <v>6.2</v>
      </c>
      <c r="Q31" s="15">
        <f t="shared" si="0"/>
        <v>20</v>
      </c>
      <c r="R31" s="14">
        <f>'中男'!R14</f>
        <v>7.2</v>
      </c>
      <c r="S31" s="14">
        <f>'中男'!S14</f>
        <v>7.4</v>
      </c>
      <c r="T31" s="14">
        <f>'中男'!T14</f>
        <v>7.1</v>
      </c>
      <c r="U31" s="14">
        <f>'中男'!U14</f>
        <v>7</v>
      </c>
      <c r="V31" s="14">
        <f>'中男'!V14</f>
        <v>6.5</v>
      </c>
      <c r="W31" s="14">
        <f>'中男'!W14</f>
        <v>1.3</v>
      </c>
      <c r="X31" s="15">
        <f t="shared" si="1"/>
        <v>22.6</v>
      </c>
      <c r="Y31" s="15">
        <f t="shared" si="2"/>
        <v>42.6</v>
      </c>
      <c r="Z31" s="16">
        <f t="shared" si="3"/>
        <v>25</v>
      </c>
      <c r="AA31" s="2">
        <f t="shared" si="4"/>
      </c>
      <c r="AB31" s="21">
        <f t="shared" si="22"/>
        <v>21.3</v>
      </c>
      <c r="AC31" s="10">
        <f t="shared" si="5"/>
        <v>25</v>
      </c>
      <c r="AE31" s="17">
        <f t="shared" si="6"/>
        <v>6.9</v>
      </c>
      <c r="AF31" s="17">
        <f t="shared" si="7"/>
        <v>6.8</v>
      </c>
      <c r="AG31" s="17">
        <f t="shared" si="8"/>
        <v>6.6</v>
      </c>
      <c r="AH31" s="17">
        <f t="shared" si="9"/>
        <v>6.6</v>
      </c>
      <c r="AI31" s="17">
        <f t="shared" si="10"/>
        <v>6.2</v>
      </c>
      <c r="AJ31" s="18">
        <f t="shared" si="11"/>
        <v>20</v>
      </c>
      <c r="AK31" s="18"/>
      <c r="AL31" s="17">
        <f t="shared" si="12"/>
        <v>7.4</v>
      </c>
      <c r="AM31" s="17">
        <f t="shared" si="13"/>
        <v>7.2</v>
      </c>
      <c r="AN31" s="17">
        <f t="shared" si="14"/>
        <v>7.1</v>
      </c>
      <c r="AO31" s="17">
        <f t="shared" si="15"/>
        <v>7</v>
      </c>
      <c r="AP31" s="17">
        <f t="shared" si="16"/>
        <v>6.5</v>
      </c>
      <c r="AQ31" s="18">
        <f t="shared" si="17"/>
        <v>21.3</v>
      </c>
      <c r="AR31" s="19"/>
      <c r="AS31" s="10">
        <f t="shared" si="18"/>
        <v>42600000</v>
      </c>
      <c r="AT31" s="10">
        <f t="shared" si="19"/>
        <v>22600</v>
      </c>
      <c r="AU31" s="20">
        <f t="shared" si="20"/>
        <v>0.0352</v>
      </c>
      <c r="AV31" s="20">
        <f t="shared" si="21"/>
        <v>42622598.7352</v>
      </c>
    </row>
    <row r="32" spans="1:48" ht="18" customHeight="1">
      <c r="A32" s="52">
        <v>26</v>
      </c>
      <c r="B32" s="28"/>
      <c r="C32" s="88" t="str">
        <f>'低男'!C8</f>
        <v>坂　元　　　翔</v>
      </c>
      <c r="D32" s="48"/>
      <c r="E32" s="28"/>
      <c r="F32" s="90" t="str">
        <f>'低男'!F8</f>
        <v>さかもと　しょう</v>
      </c>
      <c r="G32" s="48"/>
      <c r="H32" s="88">
        <f>'低男'!H8</f>
        <v>3</v>
      </c>
      <c r="I32" s="32"/>
      <c r="J32" s="89" t="str">
        <f>'低男'!J8</f>
        <v>小林Ｔ.ＪＵＮＰＩＮ</v>
      </c>
      <c r="K32" s="39"/>
      <c r="L32" s="13">
        <f>'低男'!L8</f>
        <v>6.3</v>
      </c>
      <c r="M32" s="13">
        <f>'低男'!M8</f>
        <v>6.8</v>
      </c>
      <c r="N32" s="13">
        <f>'低男'!N8</f>
        <v>7</v>
      </c>
      <c r="O32" s="13">
        <f>'低男'!O8</f>
        <v>6.8</v>
      </c>
      <c r="P32" s="13">
        <f>'低男'!P8</f>
        <v>6.9</v>
      </c>
      <c r="Q32" s="15">
        <f t="shared" si="0"/>
        <v>20.5</v>
      </c>
      <c r="R32" s="14">
        <f>'低男'!R8</f>
        <v>6.7</v>
      </c>
      <c r="S32" s="14">
        <f>'低男'!S8</f>
        <v>7</v>
      </c>
      <c r="T32" s="14">
        <f>'低男'!T8</f>
        <v>6.9</v>
      </c>
      <c r="U32" s="14">
        <f>'低男'!U8</f>
        <v>6.9</v>
      </c>
      <c r="V32" s="14">
        <f>'低男'!V8</f>
        <v>7</v>
      </c>
      <c r="W32" s="14">
        <f>'低男'!W8</f>
        <v>1.3</v>
      </c>
      <c r="X32" s="15">
        <f t="shared" si="1"/>
        <v>22.1</v>
      </c>
      <c r="Y32" s="15">
        <f t="shared" si="2"/>
        <v>42.6</v>
      </c>
      <c r="Z32" s="16">
        <f t="shared" si="3"/>
        <v>26</v>
      </c>
      <c r="AA32" s="2">
        <f t="shared" si="4"/>
      </c>
      <c r="AB32" s="21">
        <f t="shared" si="22"/>
        <v>20.8</v>
      </c>
      <c r="AC32" s="10">
        <f t="shared" si="5"/>
        <v>25</v>
      </c>
      <c r="AD32" s="10"/>
      <c r="AE32" s="17">
        <f t="shared" si="6"/>
        <v>7</v>
      </c>
      <c r="AF32" s="17">
        <f t="shared" si="7"/>
        <v>6.9</v>
      </c>
      <c r="AG32" s="17">
        <f t="shared" si="8"/>
        <v>6.8</v>
      </c>
      <c r="AH32" s="17">
        <f t="shared" si="9"/>
        <v>6.8</v>
      </c>
      <c r="AI32" s="17">
        <f t="shared" si="10"/>
        <v>6.3</v>
      </c>
      <c r="AJ32" s="18">
        <f t="shared" si="11"/>
        <v>20.5</v>
      </c>
      <c r="AK32" s="18"/>
      <c r="AL32" s="17">
        <f t="shared" si="12"/>
        <v>7</v>
      </c>
      <c r="AM32" s="17">
        <f t="shared" si="13"/>
        <v>7</v>
      </c>
      <c r="AN32" s="17">
        <f t="shared" si="14"/>
        <v>6.9</v>
      </c>
      <c r="AO32" s="17">
        <f t="shared" si="15"/>
        <v>6.9</v>
      </c>
      <c r="AP32" s="17">
        <f t="shared" si="16"/>
        <v>6.7</v>
      </c>
      <c r="AQ32" s="18">
        <f t="shared" si="17"/>
        <v>20.8</v>
      </c>
      <c r="AR32" s="19"/>
      <c r="AS32" s="10">
        <f t="shared" si="18"/>
        <v>42600000</v>
      </c>
      <c r="AT32" s="10">
        <f t="shared" si="19"/>
        <v>22100</v>
      </c>
      <c r="AU32" s="20">
        <f t="shared" si="20"/>
        <v>0.0345</v>
      </c>
      <c r="AV32" s="20">
        <f t="shared" si="21"/>
        <v>42622098.7345</v>
      </c>
    </row>
    <row r="33" spans="1:48" ht="18" customHeight="1">
      <c r="A33" s="52">
        <v>27</v>
      </c>
      <c r="B33" s="28"/>
      <c r="C33" s="88" t="str">
        <f>'高男'!C19</f>
        <v>原田睦基</v>
      </c>
      <c r="D33" s="48"/>
      <c r="E33" s="28"/>
      <c r="F33" s="90" t="str">
        <f>'高男'!F19</f>
        <v>はらだ　よしき</v>
      </c>
      <c r="G33" s="48"/>
      <c r="H33" s="88">
        <f>'高男'!H19</f>
        <v>6</v>
      </c>
      <c r="I33" s="32"/>
      <c r="J33" s="89" t="str">
        <f>'高男'!J19</f>
        <v>ｽﾍﾟｰｽｳｫｰｸ</v>
      </c>
      <c r="K33" s="39"/>
      <c r="L33" s="13">
        <f>'高男'!L19</f>
        <v>6.7</v>
      </c>
      <c r="M33" s="13">
        <f>'高男'!M19</f>
        <v>7.1</v>
      </c>
      <c r="N33" s="13">
        <f>'高男'!N19</f>
        <v>6.6</v>
      </c>
      <c r="O33" s="13">
        <f>'高男'!O19</f>
        <v>6.8</v>
      </c>
      <c r="P33" s="13">
        <f>'高男'!P19</f>
        <v>7</v>
      </c>
      <c r="Q33" s="15">
        <f t="shared" si="0"/>
        <v>20.5</v>
      </c>
      <c r="R33" s="14">
        <f>'高男'!R19</f>
        <v>6.7</v>
      </c>
      <c r="S33" s="14">
        <f>'高男'!S19</f>
        <v>6.8</v>
      </c>
      <c r="T33" s="14">
        <f>'高男'!T19</f>
        <v>7</v>
      </c>
      <c r="U33" s="14">
        <f>'高男'!U19</f>
        <v>6.7</v>
      </c>
      <c r="V33" s="14">
        <f>'高男'!V19</f>
        <v>6.5</v>
      </c>
      <c r="W33" s="14">
        <f>'高男'!W19</f>
        <v>1.7</v>
      </c>
      <c r="X33" s="15">
        <f t="shared" si="1"/>
        <v>21.9</v>
      </c>
      <c r="Y33" s="15">
        <f t="shared" si="2"/>
        <v>42.4</v>
      </c>
      <c r="Z33" s="16">
        <f t="shared" si="3"/>
        <v>27</v>
      </c>
      <c r="AA33" s="2">
        <f t="shared" si="4"/>
      </c>
      <c r="AB33" s="21">
        <f t="shared" si="22"/>
        <v>20.2</v>
      </c>
      <c r="AC33" s="10">
        <f t="shared" si="5"/>
        <v>27</v>
      </c>
      <c r="AD33" s="10"/>
      <c r="AE33" s="17">
        <f t="shared" si="6"/>
        <v>7.1</v>
      </c>
      <c r="AF33" s="17">
        <f t="shared" si="7"/>
        <v>7</v>
      </c>
      <c r="AG33" s="17">
        <f t="shared" si="8"/>
        <v>6.8</v>
      </c>
      <c r="AH33" s="17">
        <f t="shared" si="9"/>
        <v>6.7</v>
      </c>
      <c r="AI33" s="17">
        <f t="shared" si="10"/>
        <v>6.6</v>
      </c>
      <c r="AJ33" s="18">
        <f t="shared" si="11"/>
        <v>20.5</v>
      </c>
      <c r="AK33" s="18"/>
      <c r="AL33" s="17">
        <f t="shared" si="12"/>
        <v>7</v>
      </c>
      <c r="AM33" s="17">
        <f t="shared" si="13"/>
        <v>6.8</v>
      </c>
      <c r="AN33" s="17">
        <f t="shared" si="14"/>
        <v>6.7</v>
      </c>
      <c r="AO33" s="17">
        <f t="shared" si="15"/>
        <v>6.7</v>
      </c>
      <c r="AP33" s="17">
        <f t="shared" si="16"/>
        <v>6.5</v>
      </c>
      <c r="AQ33" s="18">
        <f t="shared" si="17"/>
        <v>20.2</v>
      </c>
      <c r="AR33" s="19"/>
      <c r="AS33" s="10">
        <f t="shared" si="18"/>
        <v>42400000</v>
      </c>
      <c r="AT33" s="10">
        <f t="shared" si="19"/>
        <v>21900</v>
      </c>
      <c r="AU33" s="20">
        <f t="shared" si="20"/>
        <v>0.0337</v>
      </c>
      <c r="AV33" s="20">
        <f t="shared" si="21"/>
        <v>42421898.3337</v>
      </c>
    </row>
    <row r="34" spans="1:48" ht="18" customHeight="1">
      <c r="A34" s="52">
        <v>28</v>
      </c>
      <c r="B34" s="28"/>
      <c r="C34" s="88" t="str">
        <f>'高男'!C20</f>
        <v>間　　翔梧</v>
      </c>
      <c r="D34" s="48"/>
      <c r="E34" s="28"/>
      <c r="F34" s="90" t="str">
        <f>'高男'!F20</f>
        <v>はざま　しょうご</v>
      </c>
      <c r="G34" s="48"/>
      <c r="H34" s="88">
        <f>'高男'!H20</f>
        <v>6</v>
      </c>
      <c r="I34" s="32"/>
      <c r="J34" s="89" t="str">
        <f>'高男'!J20</f>
        <v>ｽﾍﾟｰｽｳｫｰｸ</v>
      </c>
      <c r="K34" s="39"/>
      <c r="L34" s="13">
        <f>'高男'!L20</f>
        <v>6.7</v>
      </c>
      <c r="M34" s="13">
        <f>'高男'!M20</f>
        <v>6.9</v>
      </c>
      <c r="N34" s="13">
        <f>'高男'!N20</f>
        <v>6.8</v>
      </c>
      <c r="O34" s="13">
        <f>'高男'!O20</f>
        <v>6.8</v>
      </c>
      <c r="P34" s="13">
        <f>'高男'!P20</f>
        <v>7</v>
      </c>
      <c r="Q34" s="15">
        <f t="shared" si="0"/>
        <v>20.5</v>
      </c>
      <c r="R34" s="14">
        <f>'高男'!R20</f>
        <v>6.9</v>
      </c>
      <c r="S34" s="14">
        <f>'高男'!S20</f>
        <v>6.8</v>
      </c>
      <c r="T34" s="14">
        <f>'高男'!T20</f>
        <v>6.6</v>
      </c>
      <c r="U34" s="14">
        <f>'高男'!U20</f>
        <v>6.4</v>
      </c>
      <c r="V34" s="14">
        <f>'高男'!V20</f>
        <v>6.7</v>
      </c>
      <c r="W34" s="14">
        <f>'高男'!W20</f>
        <v>1.7</v>
      </c>
      <c r="X34" s="15">
        <f t="shared" si="1"/>
        <v>21.8</v>
      </c>
      <c r="Y34" s="15">
        <f t="shared" si="2"/>
        <v>42.3</v>
      </c>
      <c r="Z34" s="16">
        <f t="shared" si="3"/>
        <v>28</v>
      </c>
      <c r="AA34" s="2">
        <f t="shared" si="4"/>
      </c>
      <c r="AB34" s="21">
        <f t="shared" si="22"/>
        <v>20.1</v>
      </c>
      <c r="AC34" s="10">
        <f t="shared" si="5"/>
        <v>28</v>
      </c>
      <c r="AD34" s="10"/>
      <c r="AE34" s="17">
        <f t="shared" si="6"/>
        <v>7</v>
      </c>
      <c r="AF34" s="17">
        <f t="shared" si="7"/>
        <v>6.9</v>
      </c>
      <c r="AG34" s="17">
        <f t="shared" si="8"/>
        <v>6.8</v>
      </c>
      <c r="AH34" s="17">
        <f t="shared" si="9"/>
        <v>6.8</v>
      </c>
      <c r="AI34" s="17">
        <f t="shared" si="10"/>
        <v>6.7</v>
      </c>
      <c r="AJ34" s="18">
        <f t="shared" si="11"/>
        <v>20.5</v>
      </c>
      <c r="AK34" s="18"/>
      <c r="AL34" s="17">
        <f t="shared" si="12"/>
        <v>6.9</v>
      </c>
      <c r="AM34" s="17">
        <f t="shared" si="13"/>
        <v>6.8</v>
      </c>
      <c r="AN34" s="17">
        <f t="shared" si="14"/>
        <v>6.7</v>
      </c>
      <c r="AO34" s="17">
        <f t="shared" si="15"/>
        <v>6.6</v>
      </c>
      <c r="AP34" s="17">
        <f t="shared" si="16"/>
        <v>6.4</v>
      </c>
      <c r="AQ34" s="18">
        <f t="shared" si="17"/>
        <v>20.1</v>
      </c>
      <c r="AR34" s="19"/>
      <c r="AS34" s="10">
        <f t="shared" si="18"/>
        <v>42300000</v>
      </c>
      <c r="AT34" s="10">
        <f t="shared" si="19"/>
        <v>21800</v>
      </c>
      <c r="AU34" s="20">
        <f t="shared" si="20"/>
        <v>0.0334</v>
      </c>
      <c r="AV34" s="20">
        <f t="shared" si="21"/>
        <v>42321798.3334</v>
      </c>
    </row>
    <row r="35" spans="1:48" s="49" customFormat="1" ht="18" customHeight="1">
      <c r="A35" s="52">
        <v>29</v>
      </c>
      <c r="B35" s="28"/>
      <c r="C35" s="88" t="str">
        <f>'高以上男'!C11</f>
        <v>木元　新伍</v>
      </c>
      <c r="D35" s="48"/>
      <c r="E35" s="28"/>
      <c r="F35" s="90" t="str">
        <f>'高以上男'!F11</f>
        <v>きもと　しんご</v>
      </c>
      <c r="G35" s="48"/>
      <c r="H35" s="88">
        <f>'高以上男'!H11</f>
        <v>0</v>
      </c>
      <c r="I35" s="32"/>
      <c r="J35" s="89" t="str">
        <f>'高以上男'!J11</f>
        <v>ｴｱｰﾌﾛｰﾄ</v>
      </c>
      <c r="K35" s="39"/>
      <c r="L35" s="13">
        <f>'高以上男'!L11</f>
        <v>6.5</v>
      </c>
      <c r="M35" s="13">
        <f>'高以上男'!M11</f>
        <v>6.7</v>
      </c>
      <c r="N35" s="13">
        <f>'高以上男'!N11</f>
        <v>6.9</v>
      </c>
      <c r="O35" s="13">
        <f>'高以上男'!O11</f>
        <v>6.5</v>
      </c>
      <c r="P35" s="13">
        <f>'高以上男'!P11</f>
        <v>6.3</v>
      </c>
      <c r="Q35" s="15">
        <f t="shared" si="0"/>
        <v>19.7</v>
      </c>
      <c r="R35" s="14">
        <f>'高以上男'!R11</f>
        <v>6.9</v>
      </c>
      <c r="S35" s="14">
        <f>'高以上男'!S11</f>
        <v>6.7</v>
      </c>
      <c r="T35" s="14">
        <f>'高以上男'!T11</f>
        <v>6.8</v>
      </c>
      <c r="U35" s="14">
        <f>'高以上男'!U11</f>
        <v>6.7</v>
      </c>
      <c r="V35" s="14">
        <f>'高以上男'!V11</f>
        <v>6.5</v>
      </c>
      <c r="W35" s="14">
        <f>'高以上男'!W11</f>
        <v>1.8</v>
      </c>
      <c r="X35" s="15">
        <f t="shared" si="1"/>
        <v>22</v>
      </c>
      <c r="Y35" s="15">
        <f t="shared" si="2"/>
        <v>41.7</v>
      </c>
      <c r="Z35" s="16">
        <f t="shared" si="3"/>
        <v>29</v>
      </c>
      <c r="AA35" s="2">
        <f t="shared" si="4"/>
      </c>
      <c r="AB35" s="21">
        <f t="shared" si="22"/>
        <v>20.2</v>
      </c>
      <c r="AC35" s="10">
        <f t="shared" si="5"/>
        <v>29</v>
      </c>
      <c r="AD35" s="6"/>
      <c r="AE35" s="17">
        <f t="shared" si="6"/>
        <v>6.9</v>
      </c>
      <c r="AF35" s="17">
        <f t="shared" si="7"/>
        <v>6.7</v>
      </c>
      <c r="AG35" s="17">
        <f t="shared" si="8"/>
        <v>6.5</v>
      </c>
      <c r="AH35" s="17">
        <f t="shared" si="9"/>
        <v>6.5</v>
      </c>
      <c r="AI35" s="17">
        <f t="shared" si="10"/>
        <v>6.3</v>
      </c>
      <c r="AJ35" s="18">
        <f t="shared" si="11"/>
        <v>19.7</v>
      </c>
      <c r="AK35" s="18"/>
      <c r="AL35" s="17">
        <f t="shared" si="12"/>
        <v>6.9</v>
      </c>
      <c r="AM35" s="17">
        <f t="shared" si="13"/>
        <v>6.8</v>
      </c>
      <c r="AN35" s="17">
        <f t="shared" si="14"/>
        <v>6.7</v>
      </c>
      <c r="AO35" s="17">
        <f t="shared" si="15"/>
        <v>6.7</v>
      </c>
      <c r="AP35" s="17">
        <f t="shared" si="16"/>
        <v>6.5</v>
      </c>
      <c r="AQ35" s="18">
        <f t="shared" si="17"/>
        <v>20.2</v>
      </c>
      <c r="AR35" s="19"/>
      <c r="AS35" s="10">
        <f t="shared" si="18"/>
        <v>41700000</v>
      </c>
      <c r="AT35" s="10">
        <f t="shared" si="19"/>
        <v>22000</v>
      </c>
      <c r="AU35" s="20">
        <f t="shared" si="20"/>
        <v>0.033600000000000005</v>
      </c>
      <c r="AV35" s="20">
        <f t="shared" si="21"/>
        <v>41721998.2336</v>
      </c>
    </row>
    <row r="36" spans="1:48" s="49" customFormat="1" ht="18" customHeight="1">
      <c r="A36" s="52">
        <v>30</v>
      </c>
      <c r="B36" s="28"/>
      <c r="C36" s="88" t="str">
        <f>'高男'!C21</f>
        <v>宇津宮　匠</v>
      </c>
      <c r="D36" s="48"/>
      <c r="E36" s="28"/>
      <c r="F36" s="90" t="str">
        <f>'高男'!F21</f>
        <v>うつみや　たくみ</v>
      </c>
      <c r="G36" s="48"/>
      <c r="H36" s="88">
        <f>'高男'!H21</f>
        <v>4</v>
      </c>
      <c r="I36" s="32"/>
      <c r="J36" s="89" t="str">
        <f>'高男'!J21</f>
        <v>ｴｱｰﾌﾛｰﾄ</v>
      </c>
      <c r="K36" s="39"/>
      <c r="L36" s="13">
        <f>'高男'!L21</f>
        <v>6.8</v>
      </c>
      <c r="M36" s="13">
        <f>'高男'!M21</f>
        <v>6.6</v>
      </c>
      <c r="N36" s="13">
        <f>'高男'!N21</f>
        <v>6.7</v>
      </c>
      <c r="O36" s="13">
        <f>'高男'!O21</f>
        <v>6.3</v>
      </c>
      <c r="P36" s="13">
        <f>'高男'!P21</f>
        <v>6.7</v>
      </c>
      <c r="Q36" s="15">
        <f t="shared" si="0"/>
        <v>20</v>
      </c>
      <c r="R36" s="14">
        <f>'高男'!R21</f>
        <v>6.8</v>
      </c>
      <c r="S36" s="14">
        <f>'高男'!S21</f>
        <v>6.6</v>
      </c>
      <c r="T36" s="14">
        <f>'高男'!T21</f>
        <v>6.7</v>
      </c>
      <c r="U36" s="14">
        <f>'高男'!U21</f>
        <v>6.4</v>
      </c>
      <c r="V36" s="14">
        <f>'高男'!V21</f>
        <v>6.6</v>
      </c>
      <c r="W36" s="14">
        <f>'高男'!W21</f>
        <v>1.1</v>
      </c>
      <c r="X36" s="15">
        <f t="shared" si="1"/>
        <v>21</v>
      </c>
      <c r="Y36" s="15">
        <f t="shared" si="2"/>
        <v>41</v>
      </c>
      <c r="Z36" s="16">
        <f t="shared" si="3"/>
        <v>30</v>
      </c>
      <c r="AA36" s="2">
        <f t="shared" si="4"/>
      </c>
      <c r="AB36" s="21">
        <f t="shared" si="22"/>
        <v>19.9</v>
      </c>
      <c r="AC36" s="10">
        <f t="shared" si="5"/>
        <v>30</v>
      </c>
      <c r="AD36" s="10"/>
      <c r="AE36" s="17">
        <f t="shared" si="6"/>
        <v>6.8</v>
      </c>
      <c r="AF36" s="17">
        <f t="shared" si="7"/>
        <v>6.7</v>
      </c>
      <c r="AG36" s="17">
        <f t="shared" si="8"/>
        <v>6.7</v>
      </c>
      <c r="AH36" s="17">
        <f t="shared" si="9"/>
        <v>6.6</v>
      </c>
      <c r="AI36" s="17">
        <f t="shared" si="10"/>
        <v>6.3</v>
      </c>
      <c r="AJ36" s="18">
        <f t="shared" si="11"/>
        <v>20</v>
      </c>
      <c r="AK36" s="18"/>
      <c r="AL36" s="17">
        <f t="shared" si="12"/>
        <v>6.8</v>
      </c>
      <c r="AM36" s="17">
        <f t="shared" si="13"/>
        <v>6.7</v>
      </c>
      <c r="AN36" s="17">
        <f t="shared" si="14"/>
        <v>6.6</v>
      </c>
      <c r="AO36" s="17">
        <f t="shared" si="15"/>
        <v>6.6</v>
      </c>
      <c r="AP36" s="17">
        <f t="shared" si="16"/>
        <v>6.4</v>
      </c>
      <c r="AQ36" s="18">
        <f t="shared" si="17"/>
        <v>19.9</v>
      </c>
      <c r="AR36" s="19"/>
      <c r="AS36" s="10">
        <f t="shared" si="18"/>
        <v>41000000</v>
      </c>
      <c r="AT36" s="10">
        <f t="shared" si="19"/>
        <v>21000</v>
      </c>
      <c r="AU36" s="20">
        <f t="shared" si="20"/>
        <v>0.033100000000000004</v>
      </c>
      <c r="AV36" s="20">
        <f t="shared" si="21"/>
        <v>41020998.9331</v>
      </c>
    </row>
    <row r="37" spans="1:48" s="49" customFormat="1" ht="18" customHeight="1">
      <c r="A37" s="52">
        <v>31</v>
      </c>
      <c r="B37" s="28"/>
      <c r="C37" s="88" t="str">
        <f>'高男'!C22</f>
        <v>紺屋彰人</v>
      </c>
      <c r="D37" s="48"/>
      <c r="E37" s="28"/>
      <c r="F37" s="90" t="str">
        <f>'高男'!F22</f>
        <v>こんや　あきと</v>
      </c>
      <c r="G37" s="48"/>
      <c r="H37" s="88">
        <f>'高男'!H22</f>
        <v>4</v>
      </c>
      <c r="I37" s="32"/>
      <c r="J37" s="89" t="str">
        <f>'高男'!J22</f>
        <v>八代ＴＣ</v>
      </c>
      <c r="K37" s="39"/>
      <c r="L37" s="13">
        <f>'高男'!L22</f>
        <v>6.9</v>
      </c>
      <c r="M37" s="13">
        <f>'高男'!M22</f>
        <v>6.7</v>
      </c>
      <c r="N37" s="13">
        <f>'高男'!N22</f>
        <v>6.4</v>
      </c>
      <c r="O37" s="13">
        <f>'高男'!O22</f>
        <v>6.2</v>
      </c>
      <c r="P37" s="13">
        <f>'高男'!P22</f>
        <v>6.5</v>
      </c>
      <c r="Q37" s="15">
        <f t="shared" si="0"/>
        <v>19.6</v>
      </c>
      <c r="R37" s="14">
        <f>'高男'!R22</f>
        <v>6.9</v>
      </c>
      <c r="S37" s="14">
        <f>'高男'!S22</f>
        <v>6.7</v>
      </c>
      <c r="T37" s="14">
        <f>'高男'!T22</f>
        <v>6.8</v>
      </c>
      <c r="U37" s="14">
        <f>'高男'!U22</f>
        <v>6.6</v>
      </c>
      <c r="V37" s="14">
        <f>'高男'!V22</f>
        <v>6.5</v>
      </c>
      <c r="W37" s="14">
        <f>'高男'!W22</f>
        <v>1</v>
      </c>
      <c r="X37" s="15">
        <f t="shared" si="1"/>
        <v>21.1</v>
      </c>
      <c r="Y37" s="15">
        <f t="shared" si="2"/>
        <v>40.7</v>
      </c>
      <c r="Z37" s="16">
        <f t="shared" si="3"/>
        <v>31</v>
      </c>
      <c r="AA37" s="2">
        <f t="shared" si="4"/>
      </c>
      <c r="AB37" s="21">
        <f t="shared" si="22"/>
        <v>20.1</v>
      </c>
      <c r="AC37" s="10">
        <f t="shared" si="5"/>
        <v>31</v>
      </c>
      <c r="AD37" s="10"/>
      <c r="AE37" s="17">
        <f t="shared" si="6"/>
        <v>6.9</v>
      </c>
      <c r="AF37" s="17">
        <f t="shared" si="7"/>
        <v>6.7</v>
      </c>
      <c r="AG37" s="17">
        <f t="shared" si="8"/>
        <v>6.5</v>
      </c>
      <c r="AH37" s="17">
        <f t="shared" si="9"/>
        <v>6.4</v>
      </c>
      <c r="AI37" s="17">
        <f t="shared" si="10"/>
        <v>6.2</v>
      </c>
      <c r="AJ37" s="18">
        <f t="shared" si="11"/>
        <v>19.6</v>
      </c>
      <c r="AK37" s="18"/>
      <c r="AL37" s="17">
        <f t="shared" si="12"/>
        <v>6.9</v>
      </c>
      <c r="AM37" s="17">
        <f t="shared" si="13"/>
        <v>6.8</v>
      </c>
      <c r="AN37" s="17">
        <f t="shared" si="14"/>
        <v>6.7</v>
      </c>
      <c r="AO37" s="17">
        <f t="shared" si="15"/>
        <v>6.6</v>
      </c>
      <c r="AP37" s="17">
        <f t="shared" si="16"/>
        <v>6.5</v>
      </c>
      <c r="AQ37" s="18">
        <f t="shared" si="17"/>
        <v>20.1</v>
      </c>
      <c r="AR37" s="19"/>
      <c r="AS37" s="10">
        <f t="shared" si="18"/>
        <v>40700000</v>
      </c>
      <c r="AT37" s="10">
        <f t="shared" si="19"/>
        <v>21100</v>
      </c>
      <c r="AU37" s="20">
        <f t="shared" si="20"/>
        <v>0.0335</v>
      </c>
      <c r="AV37" s="20">
        <f t="shared" si="21"/>
        <v>40721099.0335</v>
      </c>
    </row>
    <row r="38" spans="1:54" s="49" customFormat="1" ht="18" customHeight="1">
      <c r="A38" s="52">
        <v>32</v>
      </c>
      <c r="B38" s="28"/>
      <c r="C38" s="88" t="str">
        <f>'高男'!C23</f>
        <v>中村智弥</v>
      </c>
      <c r="D38" s="48"/>
      <c r="E38" s="28"/>
      <c r="F38" s="90" t="str">
        <f>'高男'!F23</f>
        <v>なかむら　ともや</v>
      </c>
      <c r="G38" s="48"/>
      <c r="H38" s="88">
        <f>'高男'!H23</f>
        <v>4</v>
      </c>
      <c r="I38" s="32"/>
      <c r="J38" s="89" t="str">
        <f>'高男'!J23</f>
        <v>ｽﾍﾟｰｽｳｫｰｸ</v>
      </c>
      <c r="K38" s="39"/>
      <c r="L38" s="13">
        <f>'高男'!L23</f>
        <v>6.4</v>
      </c>
      <c r="M38" s="13">
        <f>'高男'!M23</f>
        <v>6.4</v>
      </c>
      <c r="N38" s="13">
        <f>'高男'!N23</f>
        <v>6.4</v>
      </c>
      <c r="O38" s="13">
        <f>'高男'!O23</f>
        <v>6.2</v>
      </c>
      <c r="P38" s="13">
        <f>'高男'!P23</f>
        <v>6.3</v>
      </c>
      <c r="Q38" s="15">
        <f t="shared" si="0"/>
        <v>19.1</v>
      </c>
      <c r="R38" s="14">
        <f>'高男'!R23</f>
        <v>6.7</v>
      </c>
      <c r="S38" s="14">
        <f>'高男'!S23</f>
        <v>6.7</v>
      </c>
      <c r="T38" s="14">
        <f>'高男'!T23</f>
        <v>6.7</v>
      </c>
      <c r="U38" s="14">
        <f>'高男'!U23</f>
        <v>6.8</v>
      </c>
      <c r="V38" s="14">
        <f>'高男'!V23</f>
        <v>6.6</v>
      </c>
      <c r="W38" s="14">
        <f>'高男'!W23</f>
        <v>1.1</v>
      </c>
      <c r="X38" s="15">
        <f t="shared" si="1"/>
        <v>21.200000000000003</v>
      </c>
      <c r="Y38" s="15">
        <f t="shared" si="2"/>
        <v>40.3</v>
      </c>
      <c r="Z38" s="16">
        <f t="shared" si="3"/>
        <v>32</v>
      </c>
      <c r="AA38" s="2">
        <f t="shared" si="4"/>
      </c>
      <c r="AB38" s="21">
        <f t="shared" si="22"/>
        <v>20.1</v>
      </c>
      <c r="AC38" s="10">
        <f t="shared" si="5"/>
        <v>32</v>
      </c>
      <c r="AD38" s="10"/>
      <c r="AE38" s="17">
        <f t="shared" si="6"/>
        <v>6.4</v>
      </c>
      <c r="AF38" s="17">
        <f t="shared" si="7"/>
        <v>6.4</v>
      </c>
      <c r="AG38" s="17">
        <f t="shared" si="8"/>
        <v>6.4</v>
      </c>
      <c r="AH38" s="17">
        <f t="shared" si="9"/>
        <v>6.3</v>
      </c>
      <c r="AI38" s="17">
        <f t="shared" si="10"/>
        <v>6.2</v>
      </c>
      <c r="AJ38" s="18">
        <f t="shared" si="11"/>
        <v>19.1</v>
      </c>
      <c r="AK38" s="18"/>
      <c r="AL38" s="17">
        <f t="shared" si="12"/>
        <v>6.8</v>
      </c>
      <c r="AM38" s="17">
        <f t="shared" si="13"/>
        <v>6.7</v>
      </c>
      <c r="AN38" s="17">
        <f t="shared" si="14"/>
        <v>6.7</v>
      </c>
      <c r="AO38" s="17">
        <f t="shared" si="15"/>
        <v>6.7</v>
      </c>
      <c r="AP38" s="17">
        <f t="shared" si="16"/>
        <v>6.6</v>
      </c>
      <c r="AQ38" s="18">
        <f t="shared" si="17"/>
        <v>20.1</v>
      </c>
      <c r="AR38" s="19"/>
      <c r="AS38" s="10">
        <f t="shared" si="18"/>
        <v>40300000</v>
      </c>
      <c r="AT38" s="10">
        <f t="shared" si="19"/>
        <v>21200.000000000004</v>
      </c>
      <c r="AU38" s="20">
        <f t="shared" si="20"/>
        <v>0.0335</v>
      </c>
      <c r="AV38" s="20">
        <f t="shared" si="21"/>
        <v>40321198.9335</v>
      </c>
      <c r="AW38" s="22"/>
      <c r="AX38" s="22"/>
      <c r="AY38" s="22"/>
      <c r="AZ38" s="22"/>
      <c r="BA38" s="22"/>
      <c r="BB38" s="22"/>
    </row>
    <row r="39" spans="1:54" s="49" customFormat="1" ht="18" customHeight="1">
      <c r="A39" s="52">
        <v>33</v>
      </c>
      <c r="B39" s="28"/>
      <c r="C39" s="88" t="str">
        <f>'高男'!C24</f>
        <v>松島尚汰</v>
      </c>
      <c r="D39" s="48"/>
      <c r="E39" s="28"/>
      <c r="F39" s="90" t="str">
        <f>'高男'!F24</f>
        <v>まつしま　しょうた</v>
      </c>
      <c r="G39" s="48"/>
      <c r="H39" s="88">
        <f>'高男'!H24</f>
        <v>4</v>
      </c>
      <c r="I39" s="32"/>
      <c r="J39" s="89" t="str">
        <f>'高男'!J24</f>
        <v>八代ＴＣ</v>
      </c>
      <c r="K39" s="39"/>
      <c r="L39" s="13">
        <f>'高男'!L24</f>
        <v>6.3</v>
      </c>
      <c r="M39" s="13">
        <f>'高男'!M24</f>
        <v>6.4</v>
      </c>
      <c r="N39" s="13">
        <f>'高男'!N24</f>
        <v>6.6</v>
      </c>
      <c r="O39" s="13">
        <f>'高男'!O24</f>
        <v>6.3</v>
      </c>
      <c r="P39" s="13">
        <f>'高男'!P24</f>
        <v>5.9</v>
      </c>
      <c r="Q39" s="15">
        <f t="shared" si="0"/>
        <v>19</v>
      </c>
      <c r="R39" s="14">
        <f>'高男'!R24</f>
        <v>6.5</v>
      </c>
      <c r="S39" s="14">
        <f>'高男'!S24</f>
        <v>6.6</v>
      </c>
      <c r="T39" s="14">
        <f>'高男'!T24</f>
        <v>6.7</v>
      </c>
      <c r="U39" s="14">
        <f>'高男'!U24</f>
        <v>6.3</v>
      </c>
      <c r="V39" s="14">
        <f>'高男'!V24</f>
        <v>6.1</v>
      </c>
      <c r="W39" s="14">
        <f>'高男'!W24</f>
        <v>0.7</v>
      </c>
      <c r="X39" s="15">
        <f t="shared" si="1"/>
        <v>20.099999999999998</v>
      </c>
      <c r="Y39" s="15">
        <f t="shared" si="2"/>
        <v>39.1</v>
      </c>
      <c r="Z39" s="16">
        <f t="shared" si="3"/>
        <v>33</v>
      </c>
      <c r="AA39" s="2">
        <f t="shared" si="4"/>
      </c>
      <c r="AB39" s="21">
        <f t="shared" si="22"/>
        <v>19.4</v>
      </c>
      <c r="AC39" s="10">
        <f t="shared" si="5"/>
        <v>33</v>
      </c>
      <c r="AD39" s="10"/>
      <c r="AE39" s="17">
        <f t="shared" si="6"/>
        <v>6.6</v>
      </c>
      <c r="AF39" s="17">
        <f t="shared" si="7"/>
        <v>6.4</v>
      </c>
      <c r="AG39" s="17">
        <f t="shared" si="8"/>
        <v>6.3</v>
      </c>
      <c r="AH39" s="17">
        <f t="shared" si="9"/>
        <v>6.3</v>
      </c>
      <c r="AI39" s="17">
        <f t="shared" si="10"/>
        <v>5.9</v>
      </c>
      <c r="AJ39" s="18">
        <f t="shared" si="11"/>
        <v>19</v>
      </c>
      <c r="AK39" s="18"/>
      <c r="AL39" s="17">
        <f t="shared" si="12"/>
        <v>6.7</v>
      </c>
      <c r="AM39" s="17">
        <f t="shared" si="13"/>
        <v>6.6</v>
      </c>
      <c r="AN39" s="17">
        <f t="shared" si="14"/>
        <v>6.5</v>
      </c>
      <c r="AO39" s="17">
        <f t="shared" si="15"/>
        <v>6.3</v>
      </c>
      <c r="AP39" s="17">
        <f t="shared" si="16"/>
        <v>6.1</v>
      </c>
      <c r="AQ39" s="18">
        <f t="shared" si="17"/>
        <v>19.4</v>
      </c>
      <c r="AR39" s="19"/>
      <c r="AS39" s="10">
        <f t="shared" si="18"/>
        <v>39100000</v>
      </c>
      <c r="AT39" s="10">
        <f t="shared" si="19"/>
        <v>20099.999999999996</v>
      </c>
      <c r="AU39" s="20">
        <f t="shared" si="20"/>
        <v>0.0322</v>
      </c>
      <c r="AV39" s="20">
        <f t="shared" si="21"/>
        <v>39120099.3322</v>
      </c>
      <c r="AW39" s="22"/>
      <c r="AX39" s="22"/>
      <c r="AY39" s="22"/>
      <c r="AZ39" s="22"/>
      <c r="BA39" s="22"/>
      <c r="BB39" s="22"/>
    </row>
    <row r="40" spans="1:54" s="49" customFormat="1" ht="18" customHeight="1">
      <c r="A40" s="52">
        <v>34</v>
      </c>
      <c r="B40" s="28"/>
      <c r="C40" s="88" t="str">
        <f>'高男'!C25</f>
        <v>西橋浩大</v>
      </c>
      <c r="D40" s="48"/>
      <c r="E40" s="28"/>
      <c r="F40" s="90" t="str">
        <f>'高男'!F25</f>
        <v>にしばし　こうた</v>
      </c>
      <c r="G40" s="48"/>
      <c r="H40" s="88">
        <f>'高男'!H25</f>
        <v>4</v>
      </c>
      <c r="I40" s="32"/>
      <c r="J40" s="89" t="str">
        <f>'高男'!J25</f>
        <v>小林Ｔ.ＪＵＮＰＩＮ</v>
      </c>
      <c r="K40" s="39"/>
      <c r="L40" s="13">
        <f>'高男'!L25</f>
        <v>5.9</v>
      </c>
      <c r="M40" s="13">
        <f>'高男'!M25</f>
        <v>5.9</v>
      </c>
      <c r="N40" s="13">
        <f>'高男'!N25</f>
        <v>6.2</v>
      </c>
      <c r="O40" s="13">
        <f>'高男'!O25</f>
        <v>6.1</v>
      </c>
      <c r="P40" s="13">
        <f>'高男'!P25</f>
        <v>8.2</v>
      </c>
      <c r="Q40" s="15">
        <f t="shared" si="0"/>
        <v>18.200000000000003</v>
      </c>
      <c r="R40" s="14">
        <f>'高男'!R25</f>
        <v>5.9</v>
      </c>
      <c r="S40" s="14">
        <f>'高男'!S25</f>
        <v>5.7</v>
      </c>
      <c r="T40" s="14">
        <f>'高男'!T25</f>
        <v>6.4</v>
      </c>
      <c r="U40" s="14">
        <f>'高男'!U25</f>
        <v>6.3</v>
      </c>
      <c r="V40" s="14">
        <f>'高男'!V25</f>
        <v>6.2</v>
      </c>
      <c r="W40" s="14">
        <f>'高男'!W25</f>
        <v>1.1</v>
      </c>
      <c r="X40" s="15">
        <f t="shared" si="1"/>
        <v>19.5</v>
      </c>
      <c r="Y40" s="15">
        <f t="shared" si="2"/>
        <v>37.7</v>
      </c>
      <c r="Z40" s="16">
        <f t="shared" si="3"/>
        <v>34</v>
      </c>
      <c r="AA40" s="2">
        <f t="shared" si="4"/>
      </c>
      <c r="AB40" s="21">
        <f t="shared" si="22"/>
        <v>18.4</v>
      </c>
      <c r="AC40" s="10">
        <f t="shared" si="5"/>
        <v>34</v>
      </c>
      <c r="AD40" s="10"/>
      <c r="AE40" s="17">
        <f t="shared" si="6"/>
        <v>8.2</v>
      </c>
      <c r="AF40" s="17">
        <f t="shared" si="7"/>
        <v>6.2</v>
      </c>
      <c r="AG40" s="17">
        <f t="shared" si="8"/>
        <v>6.1</v>
      </c>
      <c r="AH40" s="17">
        <f t="shared" si="9"/>
        <v>5.9</v>
      </c>
      <c r="AI40" s="17">
        <f t="shared" si="10"/>
        <v>5.9</v>
      </c>
      <c r="AJ40" s="18">
        <f t="shared" si="11"/>
        <v>18.200000000000003</v>
      </c>
      <c r="AK40" s="18"/>
      <c r="AL40" s="17">
        <f t="shared" si="12"/>
        <v>6.4</v>
      </c>
      <c r="AM40" s="17">
        <f t="shared" si="13"/>
        <v>6.3</v>
      </c>
      <c r="AN40" s="17">
        <f t="shared" si="14"/>
        <v>6.2</v>
      </c>
      <c r="AO40" s="17">
        <f t="shared" si="15"/>
        <v>5.9</v>
      </c>
      <c r="AP40" s="17">
        <f t="shared" si="16"/>
        <v>5.7</v>
      </c>
      <c r="AQ40" s="18">
        <f t="shared" si="17"/>
        <v>18.4</v>
      </c>
      <c r="AR40" s="19"/>
      <c r="AS40" s="10">
        <f t="shared" si="18"/>
        <v>37700000</v>
      </c>
      <c r="AT40" s="10">
        <f t="shared" si="19"/>
        <v>19500</v>
      </c>
      <c r="AU40" s="20">
        <f t="shared" si="20"/>
        <v>0.0305</v>
      </c>
      <c r="AV40" s="20">
        <f t="shared" si="21"/>
        <v>37719498.9305</v>
      </c>
      <c r="AW40" s="22"/>
      <c r="AX40" s="22"/>
      <c r="AY40" s="22"/>
      <c r="AZ40" s="22"/>
      <c r="BA40" s="22"/>
      <c r="BB40" s="22"/>
    </row>
    <row r="41" spans="1:54" s="49" customFormat="1" ht="18" customHeight="1">
      <c r="A41" s="52">
        <v>35</v>
      </c>
      <c r="B41" s="28"/>
      <c r="C41" s="88" t="str">
        <f>'低男'!C9</f>
        <v>小野颯太郎</v>
      </c>
      <c r="D41" s="48"/>
      <c r="E41" s="28"/>
      <c r="F41" s="90" t="str">
        <f>'低男'!F9</f>
        <v>おの　そうたろう</v>
      </c>
      <c r="G41" s="48"/>
      <c r="H41" s="88">
        <f>'低男'!H9</f>
        <v>1</v>
      </c>
      <c r="I41" s="32"/>
      <c r="J41" s="89" t="str">
        <f>'低男'!J9</f>
        <v>ｴｱｰﾌﾛｰﾄ</v>
      </c>
      <c r="K41" s="39"/>
      <c r="L41" s="13">
        <f>'低男'!L9</f>
        <v>6</v>
      </c>
      <c r="M41" s="13">
        <f>'低男'!M9</f>
        <v>6.1</v>
      </c>
      <c r="N41" s="13">
        <f>'低男'!N9</f>
        <v>6.4</v>
      </c>
      <c r="O41" s="13">
        <f>'低男'!O9</f>
        <v>6.8</v>
      </c>
      <c r="P41" s="13">
        <f>'低男'!P9</f>
        <v>6.3</v>
      </c>
      <c r="Q41" s="15">
        <f t="shared" si="0"/>
        <v>18.799999999999997</v>
      </c>
      <c r="R41" s="14">
        <f>'低男'!R9</f>
        <v>5.7</v>
      </c>
      <c r="S41" s="14">
        <f>'低男'!S9</f>
        <v>6</v>
      </c>
      <c r="T41" s="14">
        <f>'低男'!T9</f>
        <v>5.8</v>
      </c>
      <c r="U41" s="14">
        <f>'低男'!U9</f>
        <v>5.9</v>
      </c>
      <c r="V41" s="14">
        <f>'低男'!V9</f>
        <v>6</v>
      </c>
      <c r="W41" s="14">
        <f>'低男'!W9</f>
        <v>0.9</v>
      </c>
      <c r="X41" s="15">
        <f t="shared" si="1"/>
        <v>18.599999999999998</v>
      </c>
      <c r="Y41" s="15">
        <f t="shared" si="2"/>
        <v>37.4</v>
      </c>
      <c r="Z41" s="16">
        <f t="shared" si="3"/>
        <v>35</v>
      </c>
      <c r="AA41" s="2">
        <f t="shared" si="4"/>
      </c>
      <c r="AB41" s="21">
        <f t="shared" si="22"/>
        <v>17.7</v>
      </c>
      <c r="AC41" s="10">
        <f t="shared" si="5"/>
        <v>35</v>
      </c>
      <c r="AD41" s="10"/>
      <c r="AE41" s="17">
        <f t="shared" si="6"/>
        <v>6.8</v>
      </c>
      <c r="AF41" s="17">
        <f t="shared" si="7"/>
        <v>6.4</v>
      </c>
      <c r="AG41" s="17">
        <f t="shared" si="8"/>
        <v>6.3</v>
      </c>
      <c r="AH41" s="17">
        <f t="shared" si="9"/>
        <v>6.1</v>
      </c>
      <c r="AI41" s="17">
        <f t="shared" si="10"/>
        <v>6</v>
      </c>
      <c r="AJ41" s="18">
        <f t="shared" si="11"/>
        <v>18.799999999999997</v>
      </c>
      <c r="AK41" s="18"/>
      <c r="AL41" s="17">
        <f t="shared" si="12"/>
        <v>6</v>
      </c>
      <c r="AM41" s="17">
        <f t="shared" si="13"/>
        <v>6</v>
      </c>
      <c r="AN41" s="17">
        <f t="shared" si="14"/>
        <v>5.9</v>
      </c>
      <c r="AO41" s="17">
        <f t="shared" si="15"/>
        <v>5.8</v>
      </c>
      <c r="AP41" s="17">
        <f t="shared" si="16"/>
        <v>5.7</v>
      </c>
      <c r="AQ41" s="18">
        <f t="shared" si="17"/>
        <v>17.7</v>
      </c>
      <c r="AR41" s="19"/>
      <c r="AS41" s="10">
        <f t="shared" si="18"/>
        <v>37400000</v>
      </c>
      <c r="AT41" s="10">
        <f t="shared" si="19"/>
        <v>18599.999999999996</v>
      </c>
      <c r="AU41" s="20">
        <f t="shared" si="20"/>
        <v>0.0294</v>
      </c>
      <c r="AV41" s="20">
        <f t="shared" si="21"/>
        <v>37418599.1294</v>
      </c>
      <c r="AW41" s="22"/>
      <c r="AX41" s="22"/>
      <c r="AY41" s="22"/>
      <c r="AZ41" s="22"/>
      <c r="BA41" s="22"/>
      <c r="BB41" s="22"/>
    </row>
    <row r="42" spans="1:54" s="49" customFormat="1" ht="18" customHeight="1">
      <c r="A42" s="52">
        <v>36</v>
      </c>
      <c r="B42" s="28"/>
      <c r="C42" s="88" t="str">
        <f>'高男'!C26</f>
        <v>幸田恵汰</v>
      </c>
      <c r="D42" s="48"/>
      <c r="E42" s="28"/>
      <c r="F42" s="90" t="str">
        <f>'高男'!F26</f>
        <v>こうだ　けいた</v>
      </c>
      <c r="G42" s="48"/>
      <c r="H42" s="88">
        <f>'高男'!H26</f>
        <v>5</v>
      </c>
      <c r="I42" s="32"/>
      <c r="J42" s="89" t="str">
        <f>'高男'!J26</f>
        <v>ｽﾍﾟｰｽｳｫｰｸ</v>
      </c>
      <c r="K42" s="39"/>
      <c r="L42" s="13">
        <f>'高男'!L26</f>
        <v>2.1</v>
      </c>
      <c r="M42" s="13">
        <f>'高男'!M26</f>
        <v>2.1</v>
      </c>
      <c r="N42" s="13">
        <f>'高男'!N26</f>
        <v>2.1</v>
      </c>
      <c r="O42" s="13">
        <f>'高男'!O26</f>
        <v>2.1</v>
      </c>
      <c r="P42" s="13">
        <f>'高男'!P26</f>
        <v>2.1</v>
      </c>
      <c r="Q42" s="15">
        <f t="shared" si="0"/>
        <v>6.300000000000001</v>
      </c>
      <c r="R42" s="14">
        <f>'高男'!R26</f>
        <v>6.8</v>
      </c>
      <c r="S42" s="14">
        <f>'高男'!S26</f>
        <v>6.8</v>
      </c>
      <c r="T42" s="14">
        <f>'高男'!T26</f>
        <v>6.7</v>
      </c>
      <c r="U42" s="14">
        <f>'高男'!U26</f>
        <v>6.7</v>
      </c>
      <c r="V42" s="14">
        <f>'高男'!V26</f>
        <v>6.6</v>
      </c>
      <c r="W42" s="14">
        <f>'高男'!W26</f>
        <v>1.3</v>
      </c>
      <c r="X42" s="15">
        <f t="shared" si="1"/>
        <v>21.5</v>
      </c>
      <c r="Y42" s="15">
        <f t="shared" si="2"/>
        <v>27.8</v>
      </c>
      <c r="Z42" s="16">
        <f t="shared" si="3"/>
        <v>36</v>
      </c>
      <c r="AA42" s="2">
        <f t="shared" si="4"/>
      </c>
      <c r="AB42" s="21">
        <f t="shared" si="22"/>
        <v>20.2</v>
      </c>
      <c r="AC42" s="10">
        <f t="shared" si="5"/>
        <v>36</v>
      </c>
      <c r="AD42" s="6"/>
      <c r="AE42" s="17">
        <f t="shared" si="6"/>
        <v>2.1</v>
      </c>
      <c r="AF42" s="17">
        <f t="shared" si="7"/>
        <v>2.1</v>
      </c>
      <c r="AG42" s="17">
        <f t="shared" si="8"/>
        <v>2.1</v>
      </c>
      <c r="AH42" s="17">
        <f t="shared" si="9"/>
        <v>2.1</v>
      </c>
      <c r="AI42" s="17">
        <f t="shared" si="10"/>
        <v>2.1</v>
      </c>
      <c r="AJ42" s="18">
        <f t="shared" si="11"/>
        <v>6.300000000000001</v>
      </c>
      <c r="AK42" s="18"/>
      <c r="AL42" s="17">
        <f t="shared" si="12"/>
        <v>6.8</v>
      </c>
      <c r="AM42" s="17">
        <f t="shared" si="13"/>
        <v>6.8</v>
      </c>
      <c r="AN42" s="17">
        <f t="shared" si="14"/>
        <v>6.7</v>
      </c>
      <c r="AO42" s="17">
        <f t="shared" si="15"/>
        <v>6.7</v>
      </c>
      <c r="AP42" s="17">
        <f t="shared" si="16"/>
        <v>6.6</v>
      </c>
      <c r="AQ42" s="18">
        <f t="shared" si="17"/>
        <v>20.2</v>
      </c>
      <c r="AR42" s="19"/>
      <c r="AS42" s="10">
        <f t="shared" si="18"/>
        <v>27800000</v>
      </c>
      <c r="AT42" s="10">
        <f t="shared" si="19"/>
        <v>21500</v>
      </c>
      <c r="AU42" s="20">
        <f t="shared" si="20"/>
        <v>0.033600000000000005</v>
      </c>
      <c r="AV42" s="20">
        <f t="shared" si="21"/>
        <v>27821498.7336</v>
      </c>
      <c r="AW42" s="22"/>
      <c r="AX42" s="22"/>
      <c r="AY42" s="22"/>
      <c r="AZ42" s="22"/>
      <c r="BA42" s="22"/>
      <c r="BB42" s="22"/>
    </row>
    <row r="43" spans="1:54" s="49" customFormat="1" ht="18" customHeight="1">
      <c r="A43" s="52">
        <v>37</v>
      </c>
      <c r="B43" s="28"/>
      <c r="C43" s="88" t="str">
        <f>'中男'!C15</f>
        <v>菅野享祐</v>
      </c>
      <c r="D43" s="48"/>
      <c r="E43" s="28"/>
      <c r="F43" s="90" t="str">
        <f>'中男'!F15</f>
        <v>すがの　きょうすけ</v>
      </c>
      <c r="G43" s="48"/>
      <c r="H43" s="88">
        <f>'中男'!H15</f>
        <v>1</v>
      </c>
      <c r="I43" s="32"/>
      <c r="J43" s="89" t="str">
        <f>'中男'!J15</f>
        <v>みえＴＣ</v>
      </c>
      <c r="K43" s="39"/>
      <c r="L43" s="13">
        <f>'中男'!L15</f>
        <v>0.5</v>
      </c>
      <c r="M43" s="13">
        <f>'中男'!M15</f>
        <v>0.6</v>
      </c>
      <c r="N43" s="13">
        <f>'中男'!N15</f>
        <v>0.6</v>
      </c>
      <c r="O43" s="13">
        <f>'中男'!O15</f>
        <v>0.7</v>
      </c>
      <c r="P43" s="13">
        <f>'中男'!P15</f>
        <v>0.7</v>
      </c>
      <c r="Q43" s="15">
        <f t="shared" si="0"/>
        <v>1.9</v>
      </c>
      <c r="R43" s="14">
        <f>'中男'!R15</f>
        <v>7.2</v>
      </c>
      <c r="S43" s="14">
        <f>'中男'!S15</f>
        <v>7.4</v>
      </c>
      <c r="T43" s="14">
        <f>'中男'!T15</f>
        <v>7.2</v>
      </c>
      <c r="U43" s="14">
        <f>'中男'!U15</f>
        <v>6.9</v>
      </c>
      <c r="V43" s="14">
        <f>'中男'!V15</f>
        <v>6.8</v>
      </c>
      <c r="W43" s="14">
        <f>'中男'!W15</f>
        <v>1.8</v>
      </c>
      <c r="X43" s="15">
        <f t="shared" si="1"/>
        <v>23.1</v>
      </c>
      <c r="Y43" s="15">
        <f t="shared" si="2"/>
        <v>25</v>
      </c>
      <c r="Z43" s="16">
        <f t="shared" si="3"/>
        <v>37</v>
      </c>
      <c r="AA43" s="2">
        <f t="shared" si="4"/>
      </c>
      <c r="AB43" s="21">
        <f t="shared" si="22"/>
        <v>21.3</v>
      </c>
      <c r="AC43" s="10">
        <f t="shared" si="5"/>
        <v>37</v>
      </c>
      <c r="AD43" s="6"/>
      <c r="AE43" s="17">
        <f t="shared" si="6"/>
        <v>0.7</v>
      </c>
      <c r="AF43" s="17">
        <f t="shared" si="7"/>
        <v>0.7</v>
      </c>
      <c r="AG43" s="17">
        <f t="shared" si="8"/>
        <v>0.6</v>
      </c>
      <c r="AH43" s="17">
        <f t="shared" si="9"/>
        <v>0.6</v>
      </c>
      <c r="AI43" s="17">
        <f t="shared" si="10"/>
        <v>0.5</v>
      </c>
      <c r="AJ43" s="18">
        <f t="shared" si="11"/>
        <v>1.9</v>
      </c>
      <c r="AK43" s="18"/>
      <c r="AL43" s="17">
        <f t="shared" si="12"/>
        <v>7.4</v>
      </c>
      <c r="AM43" s="17">
        <f t="shared" si="13"/>
        <v>7.2</v>
      </c>
      <c r="AN43" s="17">
        <f t="shared" si="14"/>
        <v>7.2</v>
      </c>
      <c r="AO43" s="17">
        <f t="shared" si="15"/>
        <v>6.9</v>
      </c>
      <c r="AP43" s="17">
        <f t="shared" si="16"/>
        <v>6.8</v>
      </c>
      <c r="AQ43" s="18">
        <f t="shared" si="17"/>
        <v>21.3</v>
      </c>
      <c r="AR43" s="19"/>
      <c r="AS43" s="10">
        <f t="shared" si="18"/>
        <v>25000000</v>
      </c>
      <c r="AT43" s="10">
        <f t="shared" si="19"/>
        <v>23100</v>
      </c>
      <c r="AU43" s="20">
        <f t="shared" si="20"/>
        <v>0.0355</v>
      </c>
      <c r="AV43" s="20">
        <f t="shared" si="21"/>
        <v>25023098.2355</v>
      </c>
      <c r="AW43" s="22"/>
      <c r="AX43" s="22"/>
      <c r="AY43" s="22"/>
      <c r="AZ43" s="22"/>
      <c r="BA43" s="22"/>
      <c r="BB43" s="22"/>
    </row>
    <row r="44" spans="1:54" s="49" customFormat="1" ht="18" customHeight="1">
      <c r="A44" s="52"/>
      <c r="B44" s="28"/>
      <c r="C44" s="47"/>
      <c r="D44" s="48"/>
      <c r="E44" s="28"/>
      <c r="F44" s="91"/>
      <c r="G44" s="48"/>
      <c r="H44" s="93"/>
      <c r="I44" s="32"/>
      <c r="J44" s="46"/>
      <c r="K44" s="39"/>
      <c r="L44" s="13"/>
      <c r="M44" s="13"/>
      <c r="N44" s="13"/>
      <c r="O44" s="13"/>
      <c r="P44" s="13"/>
      <c r="Q44" s="15">
        <f t="shared" si="0"/>
      </c>
      <c r="R44" s="14"/>
      <c r="S44" s="14"/>
      <c r="T44" s="14"/>
      <c r="U44" s="14"/>
      <c r="V44" s="14"/>
      <c r="W44" s="14"/>
      <c r="X44" s="15">
        <f t="shared" si="1"/>
      </c>
      <c r="Y44" s="15">
        <f t="shared" si="2"/>
      </c>
      <c r="Z44" s="16">
        <f>IF(C44="","",RANK(AV44,AV$7:AV$34,0))</f>
      </c>
      <c r="AA44" s="2">
        <f t="shared" si="4"/>
      </c>
      <c r="AB44" s="21" t="e">
        <f t="shared" si="22"/>
        <v>#VALUE!</v>
      </c>
      <c r="AC44" s="10" t="e">
        <f>RANK(Y44,Y$7:Y$34,0)</f>
        <v>#VALUE!</v>
      </c>
      <c r="AD44" s="6"/>
      <c r="AE44" s="17">
        <f t="shared" si="6"/>
        <v>0</v>
      </c>
      <c r="AF44" s="17">
        <f t="shared" si="7"/>
        <v>0</v>
      </c>
      <c r="AG44" s="17">
        <f t="shared" si="8"/>
        <v>0</v>
      </c>
      <c r="AH44" s="17">
        <f t="shared" si="9"/>
        <v>0</v>
      </c>
      <c r="AI44" s="17">
        <f t="shared" si="10"/>
        <v>0</v>
      </c>
      <c r="AJ44" s="18">
        <f t="shared" si="11"/>
        <v>0</v>
      </c>
      <c r="AK44" s="18"/>
      <c r="AL44" s="17">
        <f t="shared" si="12"/>
        <v>0</v>
      </c>
      <c r="AM44" s="17">
        <f t="shared" si="13"/>
        <v>0</v>
      </c>
      <c r="AN44" s="17">
        <f t="shared" si="14"/>
        <v>0</v>
      </c>
      <c r="AO44" s="17">
        <f t="shared" si="15"/>
        <v>0</v>
      </c>
      <c r="AP44" s="17">
        <f t="shared" si="16"/>
        <v>0</v>
      </c>
      <c r="AQ44" s="18">
        <f t="shared" si="17"/>
        <v>0</v>
      </c>
      <c r="AR44" s="19"/>
      <c r="AS44" s="10">
        <f t="shared" si="18"/>
        <v>0</v>
      </c>
      <c r="AT44" s="10">
        <f t="shared" si="19"/>
        <v>0</v>
      </c>
      <c r="AU44" s="20">
        <f t="shared" si="20"/>
        <v>0</v>
      </c>
      <c r="AV44" s="20">
        <f t="shared" si="21"/>
        <v>0</v>
      </c>
      <c r="AW44" s="22"/>
      <c r="AX44" s="22"/>
      <c r="AY44" s="22"/>
      <c r="AZ44" s="22"/>
      <c r="BA44" s="22"/>
      <c r="BB44" s="22"/>
    </row>
    <row r="45" spans="1:54" s="49" customFormat="1" ht="18" customHeight="1">
      <c r="A45" s="52"/>
      <c r="B45" s="28"/>
      <c r="C45" s="47"/>
      <c r="D45" s="48"/>
      <c r="E45" s="28"/>
      <c r="F45" s="91"/>
      <c r="G45" s="48"/>
      <c r="H45" s="93"/>
      <c r="I45" s="32"/>
      <c r="J45" s="46"/>
      <c r="K45" s="39"/>
      <c r="L45" s="13"/>
      <c r="M45" s="13"/>
      <c r="N45" s="13"/>
      <c r="O45" s="13"/>
      <c r="P45" s="13"/>
      <c r="Q45" s="15">
        <f t="shared" si="0"/>
      </c>
      <c r="R45" s="14"/>
      <c r="S45" s="14"/>
      <c r="T45" s="14"/>
      <c r="U45" s="14"/>
      <c r="V45" s="14"/>
      <c r="W45" s="14"/>
      <c r="X45" s="15">
        <f t="shared" si="1"/>
      </c>
      <c r="Y45" s="15">
        <f t="shared" si="2"/>
      </c>
      <c r="Z45" s="16">
        <f>IF(C45="","",RANK(AV45,AV$7:AV$34,0))</f>
      </c>
      <c r="AA45" s="2">
        <f t="shared" si="4"/>
      </c>
      <c r="AB45" s="21" t="e">
        <f t="shared" si="22"/>
        <v>#VALUE!</v>
      </c>
      <c r="AC45" s="10" t="e">
        <f>RANK(Y45,Y$7:Y$34,0)</f>
        <v>#VALUE!</v>
      </c>
      <c r="AD45" s="6"/>
      <c r="AE45" s="17">
        <f t="shared" si="6"/>
        <v>0</v>
      </c>
      <c r="AF45" s="17">
        <f t="shared" si="7"/>
        <v>0</v>
      </c>
      <c r="AG45" s="17">
        <f t="shared" si="8"/>
        <v>0</v>
      </c>
      <c r="AH45" s="17">
        <f t="shared" si="9"/>
        <v>0</v>
      </c>
      <c r="AI45" s="17">
        <f t="shared" si="10"/>
        <v>0</v>
      </c>
      <c r="AJ45" s="18">
        <f t="shared" si="11"/>
        <v>0</v>
      </c>
      <c r="AK45" s="18"/>
      <c r="AL45" s="17">
        <f t="shared" si="12"/>
        <v>0</v>
      </c>
      <c r="AM45" s="17">
        <f t="shared" si="13"/>
        <v>0</v>
      </c>
      <c r="AN45" s="17">
        <f t="shared" si="14"/>
        <v>0</v>
      </c>
      <c r="AO45" s="17">
        <f t="shared" si="15"/>
        <v>0</v>
      </c>
      <c r="AP45" s="17">
        <f t="shared" si="16"/>
        <v>0</v>
      </c>
      <c r="AQ45" s="18">
        <f t="shared" si="17"/>
        <v>0</v>
      </c>
      <c r="AR45" s="19"/>
      <c r="AS45" s="10">
        <f t="shared" si="18"/>
        <v>0</v>
      </c>
      <c r="AT45" s="10">
        <f t="shared" si="19"/>
        <v>0</v>
      </c>
      <c r="AU45" s="20">
        <f t="shared" si="20"/>
        <v>0</v>
      </c>
      <c r="AV45" s="20">
        <f t="shared" si="21"/>
        <v>0</v>
      </c>
      <c r="AW45" s="22"/>
      <c r="AX45" s="22"/>
      <c r="AY45" s="22"/>
      <c r="AZ45" s="22"/>
      <c r="BA45" s="22"/>
      <c r="BB45" s="22"/>
    </row>
    <row r="46" spans="1:54" s="49" customFormat="1" ht="18" customHeight="1">
      <c r="A46" s="52"/>
      <c r="B46" s="28"/>
      <c r="C46" s="47"/>
      <c r="D46" s="48"/>
      <c r="E46" s="28"/>
      <c r="F46" s="91"/>
      <c r="G46" s="48"/>
      <c r="H46" s="93"/>
      <c r="I46" s="32"/>
      <c r="J46" s="46"/>
      <c r="K46" s="39"/>
      <c r="L46" s="13"/>
      <c r="M46" s="13"/>
      <c r="N46" s="13"/>
      <c r="O46" s="13"/>
      <c r="P46" s="13"/>
      <c r="Q46" s="15">
        <f t="shared" si="0"/>
      </c>
      <c r="R46" s="14"/>
      <c r="S46" s="14"/>
      <c r="T46" s="14"/>
      <c r="U46" s="14"/>
      <c r="V46" s="14"/>
      <c r="W46" s="14"/>
      <c r="X46" s="15">
        <f t="shared" si="1"/>
      </c>
      <c r="Y46" s="15">
        <f t="shared" si="2"/>
      </c>
      <c r="Z46" s="16">
        <f>IF(C46="","",RANK(AV46,AV$7:AV$34,0))</f>
      </c>
      <c r="AA46" s="2">
        <f t="shared" si="4"/>
      </c>
      <c r="AB46" s="21" t="e">
        <f t="shared" si="22"/>
        <v>#VALUE!</v>
      </c>
      <c r="AC46" s="10" t="e">
        <f>RANK(Y46,Y$7:Y$34,0)</f>
        <v>#VALUE!</v>
      </c>
      <c r="AD46" s="6"/>
      <c r="AE46" s="17">
        <f t="shared" si="6"/>
        <v>0</v>
      </c>
      <c r="AF46" s="17">
        <f t="shared" si="7"/>
        <v>0</v>
      </c>
      <c r="AG46" s="17">
        <f t="shared" si="8"/>
        <v>0</v>
      </c>
      <c r="AH46" s="17">
        <f t="shared" si="9"/>
        <v>0</v>
      </c>
      <c r="AI46" s="17">
        <f t="shared" si="10"/>
        <v>0</v>
      </c>
      <c r="AJ46" s="18">
        <f t="shared" si="11"/>
        <v>0</v>
      </c>
      <c r="AK46" s="18"/>
      <c r="AL46" s="17">
        <f t="shared" si="12"/>
        <v>0</v>
      </c>
      <c r="AM46" s="17">
        <f t="shared" si="13"/>
        <v>0</v>
      </c>
      <c r="AN46" s="17">
        <f t="shared" si="14"/>
        <v>0</v>
      </c>
      <c r="AO46" s="17">
        <f t="shared" si="15"/>
        <v>0</v>
      </c>
      <c r="AP46" s="17">
        <f t="shared" si="16"/>
        <v>0</v>
      </c>
      <c r="AQ46" s="18">
        <f t="shared" si="17"/>
        <v>0</v>
      </c>
      <c r="AR46" s="19"/>
      <c r="AS46" s="10">
        <f t="shared" si="18"/>
        <v>0</v>
      </c>
      <c r="AT46" s="10">
        <f t="shared" si="19"/>
        <v>0</v>
      </c>
      <c r="AU46" s="20">
        <f t="shared" si="20"/>
        <v>0</v>
      </c>
      <c r="AV46" s="20">
        <f t="shared" si="21"/>
        <v>0</v>
      </c>
      <c r="AW46" s="22"/>
      <c r="AX46" s="22"/>
      <c r="AY46" s="22"/>
      <c r="AZ46" s="22"/>
      <c r="BA46" s="22"/>
      <c r="BB46" s="22"/>
    </row>
    <row r="47" spans="1:54" s="49" customFormat="1" ht="18" customHeight="1">
      <c r="A47" s="52"/>
      <c r="B47" s="28"/>
      <c r="C47" s="47"/>
      <c r="D47" s="48"/>
      <c r="E47" s="28"/>
      <c r="F47" s="91"/>
      <c r="G47" s="48"/>
      <c r="H47" s="93"/>
      <c r="I47" s="32"/>
      <c r="J47" s="46"/>
      <c r="K47" s="39"/>
      <c r="L47" s="13"/>
      <c r="M47" s="13"/>
      <c r="N47" s="13"/>
      <c r="O47" s="13"/>
      <c r="P47" s="13"/>
      <c r="Q47" s="15">
        <f t="shared" si="0"/>
      </c>
      <c r="R47" s="14"/>
      <c r="S47" s="14"/>
      <c r="T47" s="14"/>
      <c r="U47" s="14"/>
      <c r="V47" s="14"/>
      <c r="W47" s="14"/>
      <c r="X47" s="15">
        <f t="shared" si="1"/>
      </c>
      <c r="Y47" s="15">
        <f t="shared" si="2"/>
      </c>
      <c r="Z47" s="16">
        <f>IF(C47="","",RANK(AV47,AV$7:AV$34,0))</f>
      </c>
      <c r="AA47" s="2">
        <f t="shared" si="4"/>
      </c>
      <c r="AB47" s="21" t="e">
        <f t="shared" si="22"/>
        <v>#VALUE!</v>
      </c>
      <c r="AC47" s="10" t="e">
        <f>RANK(Y47,Y$7:Y$34,0)</f>
        <v>#VALUE!</v>
      </c>
      <c r="AD47" s="6"/>
      <c r="AE47" s="17">
        <f t="shared" si="6"/>
        <v>0</v>
      </c>
      <c r="AF47" s="17">
        <f t="shared" si="7"/>
        <v>0</v>
      </c>
      <c r="AG47" s="17">
        <f t="shared" si="8"/>
        <v>0</v>
      </c>
      <c r="AH47" s="17">
        <f t="shared" si="9"/>
        <v>0</v>
      </c>
      <c r="AI47" s="17">
        <f t="shared" si="10"/>
        <v>0</v>
      </c>
      <c r="AJ47" s="18">
        <f t="shared" si="11"/>
        <v>0</v>
      </c>
      <c r="AK47" s="18"/>
      <c r="AL47" s="17">
        <f t="shared" si="12"/>
        <v>0</v>
      </c>
      <c r="AM47" s="17">
        <f t="shared" si="13"/>
        <v>0</v>
      </c>
      <c r="AN47" s="17">
        <f t="shared" si="14"/>
        <v>0</v>
      </c>
      <c r="AO47" s="17">
        <f t="shared" si="15"/>
        <v>0</v>
      </c>
      <c r="AP47" s="17">
        <f t="shared" si="16"/>
        <v>0</v>
      </c>
      <c r="AQ47" s="18">
        <f t="shared" si="17"/>
        <v>0</v>
      </c>
      <c r="AR47" s="19"/>
      <c r="AS47" s="10">
        <f t="shared" si="18"/>
        <v>0</v>
      </c>
      <c r="AT47" s="10">
        <f t="shared" si="19"/>
        <v>0</v>
      </c>
      <c r="AU47" s="20">
        <f t="shared" si="20"/>
        <v>0</v>
      </c>
      <c r="AV47" s="20">
        <f t="shared" si="21"/>
        <v>0</v>
      </c>
      <c r="AW47" s="22"/>
      <c r="AX47" s="22"/>
      <c r="AY47" s="22"/>
      <c r="AZ47" s="22"/>
      <c r="BA47" s="22"/>
      <c r="BB47" s="22"/>
    </row>
    <row r="48" spans="1:54" s="49" customFormat="1" ht="18" customHeight="1">
      <c r="A48" s="82"/>
      <c r="B48" s="82"/>
      <c r="C48" s="96"/>
      <c r="D48" s="96"/>
      <c r="E48" s="82"/>
      <c r="F48" s="96"/>
      <c r="G48" s="96"/>
      <c r="H48" s="97"/>
      <c r="I48" s="98"/>
      <c r="J48" s="98"/>
      <c r="K48" s="98"/>
      <c r="L48" s="99"/>
      <c r="M48" s="99"/>
      <c r="N48" s="99"/>
      <c r="O48" s="99"/>
      <c r="P48" s="99"/>
      <c r="Q48" s="17"/>
      <c r="R48" s="99"/>
      <c r="S48" s="99"/>
      <c r="T48" s="99"/>
      <c r="U48" s="99"/>
      <c r="V48" s="99"/>
      <c r="W48" s="99"/>
      <c r="X48" s="17"/>
      <c r="Y48" s="17"/>
      <c r="Z48" s="22"/>
      <c r="AA48" s="51"/>
      <c r="AC48" s="22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3"/>
      <c r="AS48" s="22"/>
      <c r="AT48" s="22"/>
      <c r="AU48" s="100"/>
      <c r="AV48" s="100"/>
      <c r="AW48" s="22"/>
      <c r="AX48" s="22"/>
      <c r="AY48" s="22"/>
      <c r="AZ48" s="22"/>
      <c r="BA48" s="22"/>
      <c r="BB48" s="22"/>
    </row>
    <row r="49" spans="1:27" s="57" customFormat="1" ht="18" customHeight="1">
      <c r="A49" s="76" t="s">
        <v>49</v>
      </c>
      <c r="B49" s="58"/>
      <c r="C49" s="55"/>
      <c r="D49" s="56"/>
      <c r="E49" s="56"/>
      <c r="F49" s="55"/>
      <c r="G49" s="56"/>
      <c r="H49" s="92"/>
      <c r="I49" s="56"/>
      <c r="J49" s="55"/>
      <c r="K49" s="56"/>
      <c r="AA49" s="70"/>
    </row>
    <row r="50" spans="1:27" s="57" customFormat="1" ht="18" customHeight="1">
      <c r="A50" s="76"/>
      <c r="B50" s="58"/>
      <c r="C50" s="55"/>
      <c r="D50" s="56"/>
      <c r="E50" s="56"/>
      <c r="F50" s="55"/>
      <c r="G50" s="56"/>
      <c r="H50" s="92"/>
      <c r="I50" s="56"/>
      <c r="J50" s="55"/>
      <c r="K50" s="56"/>
      <c r="AA50" s="70"/>
    </row>
    <row r="51" spans="1:29" s="57" customFormat="1" ht="18" customHeight="1">
      <c r="A51" s="76" t="s">
        <v>50</v>
      </c>
      <c r="B51" s="58"/>
      <c r="C51" s="55"/>
      <c r="D51" s="56"/>
      <c r="E51" s="56"/>
      <c r="F51" s="55" t="s">
        <v>35</v>
      </c>
      <c r="G51" s="56"/>
      <c r="H51" s="92"/>
      <c r="I51" s="56"/>
      <c r="K51" s="56"/>
      <c r="AA51" s="59"/>
      <c r="AC51" s="57" t="s">
        <v>14</v>
      </c>
    </row>
    <row r="52" spans="1:54" s="49" customFormat="1" ht="18" customHeight="1">
      <c r="A52" s="136" t="s">
        <v>320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51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1:54" s="49" customFormat="1" ht="18" customHeight="1">
      <c r="A53" s="148" t="s">
        <v>0</v>
      </c>
      <c r="B53" s="34"/>
      <c r="C53" s="152" t="s">
        <v>12</v>
      </c>
      <c r="D53" s="53"/>
      <c r="E53" s="34"/>
      <c r="F53" s="152" t="s">
        <v>13</v>
      </c>
      <c r="G53" s="53"/>
      <c r="H53" s="140" t="s">
        <v>47</v>
      </c>
      <c r="I53" s="34"/>
      <c r="J53" s="152" t="s">
        <v>1</v>
      </c>
      <c r="K53" s="53"/>
      <c r="L53" s="147" t="s">
        <v>34</v>
      </c>
      <c r="M53" s="147"/>
      <c r="N53" s="147"/>
      <c r="O53" s="147"/>
      <c r="P53" s="147"/>
      <c r="Q53" s="147"/>
      <c r="R53" s="147" t="s">
        <v>35</v>
      </c>
      <c r="S53" s="147"/>
      <c r="T53" s="147"/>
      <c r="U53" s="147"/>
      <c r="V53" s="147"/>
      <c r="W53" s="147"/>
      <c r="X53" s="147"/>
      <c r="Y53" s="148" t="s">
        <v>36</v>
      </c>
      <c r="Z53" s="148" t="s">
        <v>37</v>
      </c>
      <c r="AA53" s="1"/>
      <c r="AB53" s="6"/>
      <c r="AC53" s="11" t="s">
        <v>10</v>
      </c>
      <c r="AD53" s="25" t="s">
        <v>39</v>
      </c>
      <c r="AE53" s="25"/>
      <c r="AF53" s="25"/>
      <c r="AG53" s="25">
        <f>IF(MAX($Z$7:$Z$34)&gt;10,10,MAX($Z$7:$Z$34))</f>
        <v>10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22"/>
      <c r="AX53" s="22"/>
      <c r="AY53" s="22"/>
      <c r="AZ53" s="22"/>
      <c r="BA53" s="22"/>
      <c r="BB53" s="22"/>
    </row>
    <row r="54" spans="1:54" s="49" customFormat="1" ht="18" customHeight="1">
      <c r="A54" s="148"/>
      <c r="B54" s="35"/>
      <c r="C54" s="153"/>
      <c r="D54" s="54"/>
      <c r="E54" s="35"/>
      <c r="F54" s="153"/>
      <c r="G54" s="54"/>
      <c r="H54" s="141"/>
      <c r="I54" s="35"/>
      <c r="J54" s="153"/>
      <c r="K54" s="54"/>
      <c r="L54" s="149" t="s">
        <v>15</v>
      </c>
      <c r="M54" s="150"/>
      <c r="N54" s="149" t="s">
        <v>16</v>
      </c>
      <c r="O54" s="150"/>
      <c r="P54" s="149" t="s">
        <v>31</v>
      </c>
      <c r="Q54" s="150"/>
      <c r="R54" s="9" t="s">
        <v>3</v>
      </c>
      <c r="S54" s="9" t="s">
        <v>4</v>
      </c>
      <c r="T54" s="9" t="s">
        <v>5</v>
      </c>
      <c r="U54" s="9" t="s">
        <v>6</v>
      </c>
      <c r="V54" s="9" t="s">
        <v>7</v>
      </c>
      <c r="W54" s="9" t="s">
        <v>8</v>
      </c>
      <c r="X54" s="9" t="s">
        <v>9</v>
      </c>
      <c r="Y54" s="148"/>
      <c r="Z54" s="148"/>
      <c r="AA54" s="1"/>
      <c r="AB54" s="6"/>
      <c r="AC54" s="6"/>
      <c r="AD54" s="6"/>
      <c r="AE54" s="11" t="s">
        <v>23</v>
      </c>
      <c r="AF54" s="11" t="s">
        <v>24</v>
      </c>
      <c r="AG54" s="11" t="s">
        <v>25</v>
      </c>
      <c r="AH54" s="11" t="s">
        <v>26</v>
      </c>
      <c r="AI54" s="11" t="s">
        <v>27</v>
      </c>
      <c r="AJ54" s="11" t="s">
        <v>28</v>
      </c>
      <c r="AK54" s="6"/>
      <c r="AL54" s="6"/>
      <c r="AM54" s="6"/>
      <c r="AN54" s="6"/>
      <c r="AO54" s="6"/>
      <c r="AP54" s="6"/>
      <c r="AQ54" s="6"/>
      <c r="AR54" s="6"/>
      <c r="AS54" s="11" t="s">
        <v>38</v>
      </c>
      <c r="AT54" s="11" t="s">
        <v>33</v>
      </c>
      <c r="AU54" s="11" t="s">
        <v>30</v>
      </c>
      <c r="AV54" s="11" t="s">
        <v>11</v>
      </c>
      <c r="AW54" s="22"/>
      <c r="AX54" s="22"/>
      <c r="AY54" s="22"/>
      <c r="AZ54" s="22"/>
      <c r="BA54" s="22"/>
      <c r="BB54" s="22"/>
    </row>
    <row r="55" spans="1:54" s="49" customFormat="1" ht="18" customHeight="1">
      <c r="A55" s="4">
        <v>1</v>
      </c>
      <c r="B55" s="28"/>
      <c r="C55" s="115" t="str">
        <f>IF($A55&gt;$AG$53,"",INDEX(C$7:C$47,MATCH($AG$53-$A55+1,$Z$7:$Z$47,0)))</f>
        <v>池田成諒</v>
      </c>
      <c r="D55" s="122"/>
      <c r="E55" s="123"/>
      <c r="F55" s="121" t="str">
        <f>IF($A55&gt;$AG$53,"",INDEX(F$7:F$47,MATCH($AG$53-$A55+1,$Z$7:$Z$47,0)))</f>
        <v>いけだ　なりあき</v>
      </c>
      <c r="G55" s="119"/>
      <c r="H55" s="114"/>
      <c r="I55" s="113"/>
      <c r="J55" s="115" t="str">
        <f>IF($A55&gt;$AG$53,"",INDEX(J$7:J$47,MATCH($AG$53-$A55+1,$Z$7:$Z$47,0)))</f>
        <v>小林ｺｽﾓｽ</v>
      </c>
      <c r="K55" s="95"/>
      <c r="L55" s="145"/>
      <c r="M55" s="146"/>
      <c r="N55" s="145"/>
      <c r="O55" s="146"/>
      <c r="P55" s="145"/>
      <c r="Q55" s="146"/>
      <c r="R55" s="104">
        <v>6.7</v>
      </c>
      <c r="S55" s="104">
        <v>6.7</v>
      </c>
      <c r="T55" s="104">
        <v>6.6</v>
      </c>
      <c r="U55" s="104">
        <v>6.4</v>
      </c>
      <c r="V55" s="104">
        <v>6.8</v>
      </c>
      <c r="W55" s="104">
        <v>4</v>
      </c>
      <c r="X55" s="102">
        <f>IF(C55="","",W55+AJ55)</f>
        <v>24</v>
      </c>
      <c r="Y55" s="102">
        <f>IF(C55="","",ROUND(P55+W55+AJ55,1))</f>
        <v>24</v>
      </c>
      <c r="Z55" s="4">
        <f>IF(C55="","",RANK(AV55,AV$55:AV$64,0))</f>
        <v>9</v>
      </c>
      <c r="AA55" s="134"/>
      <c r="AB55" s="6"/>
      <c r="AC55" s="10">
        <f>RANK(Y55,Y$55:Y$64,0)</f>
        <v>9</v>
      </c>
      <c r="AD55" s="6"/>
      <c r="AE55" s="17">
        <f aca="true" t="shared" si="23" ref="AE55:AE64">IF(R55="",0,LARGE($R55:$V55,1))</f>
        <v>6.8</v>
      </c>
      <c r="AF55" s="17">
        <f aca="true" t="shared" si="24" ref="AF55:AF64">IF(S55="",0,LARGE($R55:$V55,2))</f>
        <v>6.7</v>
      </c>
      <c r="AG55" s="17">
        <f aca="true" t="shared" si="25" ref="AG55:AG64">IF(T55="",0,LARGE($R55:$V55,3))</f>
        <v>6.7</v>
      </c>
      <c r="AH55" s="17">
        <f aca="true" t="shared" si="26" ref="AH55:AH64">IF(U55="",0,LARGE($R55:$V55,4))</f>
        <v>6.6</v>
      </c>
      <c r="AI55" s="17">
        <f aca="true" t="shared" si="27" ref="AI55:AI64">IF(V55="",0,LARGE($R55:$V55,5))</f>
        <v>6.4</v>
      </c>
      <c r="AJ55" s="18">
        <f aca="true" t="shared" si="28" ref="AJ55:AJ64">SUM(AF55:AH55)</f>
        <v>20</v>
      </c>
      <c r="AK55" s="6"/>
      <c r="AL55" s="6"/>
      <c r="AM55" s="6"/>
      <c r="AN55" s="6"/>
      <c r="AO55" s="6"/>
      <c r="AP55" s="6"/>
      <c r="AQ55" s="6"/>
      <c r="AR55" s="6"/>
      <c r="AS55" s="10">
        <f aca="true" t="shared" si="29" ref="AS55:AS64">IF(Y55="",0,Y55*1000000)</f>
        <v>24000000</v>
      </c>
      <c r="AT55" s="10">
        <f aca="true" t="shared" si="30" ref="AT55:AT64">IF(X55="",0,X55*1000)</f>
        <v>24000</v>
      </c>
      <c r="AU55" s="20">
        <f aca="true" t="shared" si="31" ref="AU55:AU64">SUM(R55:V55)/1000</f>
        <v>0.03319999999999999</v>
      </c>
      <c r="AV55" s="20">
        <f aca="true" t="shared" si="32" ref="AV55:AV64">ROUND(AS55+AT55-W55+AU55,4)</f>
        <v>24023996.0332</v>
      </c>
      <c r="AW55" s="22"/>
      <c r="AX55" s="22"/>
      <c r="AY55" s="22"/>
      <c r="AZ55" s="22"/>
      <c r="BA55" s="22"/>
      <c r="BB55" s="22"/>
    </row>
    <row r="56" spans="1:54" s="49" customFormat="1" ht="18" customHeight="1">
      <c r="A56" s="4">
        <v>2</v>
      </c>
      <c r="B56" s="28"/>
      <c r="C56" s="115" t="str">
        <f aca="true" t="shared" si="33" ref="C56:C64">IF($A56&gt;$AG$53,"",INDEX(C$7:C$47,MATCH($AG$53-$A56+1,$Z$7:$Z$47,0)))</f>
        <v>牧野悠利</v>
      </c>
      <c r="D56" s="122"/>
      <c r="E56" s="123"/>
      <c r="F56" s="121" t="str">
        <f aca="true" t="shared" si="34" ref="F56:F64">IF($A56&gt;$AG$53,"",INDEX(F$7:F$47,MATCH($AG$53-$A56+1,$Z$7:$Z$47,0)))</f>
        <v>まきの　ゆうり</v>
      </c>
      <c r="G56" s="119"/>
      <c r="H56" s="114"/>
      <c r="I56" s="113"/>
      <c r="J56" s="115" t="str">
        <f aca="true" t="shared" si="35" ref="J56:J64">IF($A56&gt;$AG$53,"",INDEX(J$7:J$47,MATCH($AG$53-$A56+1,$Z$7:$Z$47,0)))</f>
        <v>ｴｱｰﾌﾛｰﾄ</v>
      </c>
      <c r="K56" s="95"/>
      <c r="L56" s="145"/>
      <c r="M56" s="146"/>
      <c r="N56" s="145"/>
      <c r="O56" s="146"/>
      <c r="P56" s="145"/>
      <c r="Q56" s="146"/>
      <c r="R56" s="104">
        <v>7.2</v>
      </c>
      <c r="S56" s="104">
        <v>7.1</v>
      </c>
      <c r="T56" s="104">
        <v>7.2</v>
      </c>
      <c r="U56" s="104">
        <v>7.5</v>
      </c>
      <c r="V56" s="104">
        <v>7.3</v>
      </c>
      <c r="W56" s="104">
        <v>5</v>
      </c>
      <c r="X56" s="102">
        <f aca="true" t="shared" si="36" ref="X56:X64">IF(C56="","",W56+AJ56)</f>
        <v>26.7</v>
      </c>
      <c r="Y56" s="102">
        <f aca="true" t="shared" si="37" ref="Y56:Y64">IF(C56="","",ROUND(P56+W56+AJ56,1))</f>
        <v>26.7</v>
      </c>
      <c r="Z56" s="4">
        <f aca="true" t="shared" si="38" ref="Z56:Z64">IF(C56="","",RANK(AV56,AV$55:AV$64,0))</f>
        <v>7</v>
      </c>
      <c r="AA56" s="134"/>
      <c r="AB56" s="6"/>
      <c r="AC56" s="10">
        <f aca="true" t="shared" si="39" ref="AC56:AC64">RANK(Y56,Y$55:Y$64,0)</f>
        <v>7</v>
      </c>
      <c r="AD56" s="6"/>
      <c r="AE56" s="17">
        <f t="shared" si="23"/>
        <v>7.5</v>
      </c>
      <c r="AF56" s="17">
        <f t="shared" si="24"/>
        <v>7.3</v>
      </c>
      <c r="AG56" s="17">
        <f t="shared" si="25"/>
        <v>7.2</v>
      </c>
      <c r="AH56" s="17">
        <f t="shared" si="26"/>
        <v>7.2</v>
      </c>
      <c r="AI56" s="17">
        <f t="shared" si="27"/>
        <v>7.1</v>
      </c>
      <c r="AJ56" s="18">
        <f t="shared" si="28"/>
        <v>21.7</v>
      </c>
      <c r="AK56" s="6"/>
      <c r="AL56" s="6"/>
      <c r="AM56" s="6"/>
      <c r="AN56" s="6"/>
      <c r="AO56" s="6"/>
      <c r="AP56" s="6"/>
      <c r="AQ56" s="6"/>
      <c r="AR56" s="6"/>
      <c r="AS56" s="10">
        <f t="shared" si="29"/>
        <v>26700000</v>
      </c>
      <c r="AT56" s="10">
        <f t="shared" si="30"/>
        <v>26700</v>
      </c>
      <c r="AU56" s="20">
        <f t="shared" si="31"/>
        <v>0.0363</v>
      </c>
      <c r="AV56" s="20">
        <f t="shared" si="32"/>
        <v>26726695.0363</v>
      </c>
      <c r="AW56" s="22"/>
      <c r="AX56" s="22"/>
      <c r="AY56" s="22"/>
      <c r="AZ56" s="22"/>
      <c r="BA56" s="22"/>
      <c r="BB56" s="22"/>
    </row>
    <row r="57" spans="1:54" s="49" customFormat="1" ht="18" customHeight="1">
      <c r="A57" s="4">
        <v>3</v>
      </c>
      <c r="B57" s="28"/>
      <c r="C57" s="115" t="str">
        <f t="shared" si="33"/>
        <v>石田　　孝</v>
      </c>
      <c r="D57" s="122"/>
      <c r="E57" s="123"/>
      <c r="F57" s="121" t="str">
        <f t="shared" si="34"/>
        <v>いしだ　たかし</v>
      </c>
      <c r="G57" s="119"/>
      <c r="H57" s="114"/>
      <c r="I57" s="113"/>
      <c r="J57" s="115" t="str">
        <f t="shared" si="35"/>
        <v>ｽﾍﾟｰｽｳｫｰｸ</v>
      </c>
      <c r="K57" s="95"/>
      <c r="L57" s="145"/>
      <c r="M57" s="146"/>
      <c r="N57" s="145"/>
      <c r="O57" s="146"/>
      <c r="P57" s="145"/>
      <c r="Q57" s="146"/>
      <c r="R57" s="104">
        <v>7.6</v>
      </c>
      <c r="S57" s="104">
        <v>7.3</v>
      </c>
      <c r="T57" s="104">
        <v>7.1</v>
      </c>
      <c r="U57" s="104">
        <v>7.2</v>
      </c>
      <c r="V57" s="104">
        <v>7.5</v>
      </c>
      <c r="W57" s="104">
        <v>3.7</v>
      </c>
      <c r="X57" s="102">
        <f t="shared" si="36"/>
        <v>25.7</v>
      </c>
      <c r="Y57" s="102">
        <f t="shared" si="37"/>
        <v>25.7</v>
      </c>
      <c r="Z57" s="4">
        <f t="shared" si="38"/>
        <v>8</v>
      </c>
      <c r="AA57" s="134"/>
      <c r="AB57" s="6"/>
      <c r="AC57" s="10">
        <f t="shared" si="39"/>
        <v>8</v>
      </c>
      <c r="AD57" s="6"/>
      <c r="AE57" s="17">
        <f t="shared" si="23"/>
        <v>7.6</v>
      </c>
      <c r="AF57" s="17">
        <f t="shared" si="24"/>
        <v>7.5</v>
      </c>
      <c r="AG57" s="17">
        <f t="shared" si="25"/>
        <v>7.3</v>
      </c>
      <c r="AH57" s="17">
        <f t="shared" si="26"/>
        <v>7.2</v>
      </c>
      <c r="AI57" s="17">
        <f t="shared" si="27"/>
        <v>7.1</v>
      </c>
      <c r="AJ57" s="18">
        <f t="shared" si="28"/>
        <v>22</v>
      </c>
      <c r="AK57" s="6"/>
      <c r="AL57" s="6"/>
      <c r="AM57" s="6"/>
      <c r="AN57" s="6"/>
      <c r="AO57" s="6"/>
      <c r="AP57" s="6"/>
      <c r="AQ57" s="6"/>
      <c r="AR57" s="6"/>
      <c r="AS57" s="10">
        <f t="shared" si="29"/>
        <v>25700000</v>
      </c>
      <c r="AT57" s="10">
        <f t="shared" si="30"/>
        <v>25700</v>
      </c>
      <c r="AU57" s="20">
        <f t="shared" si="31"/>
        <v>0.0367</v>
      </c>
      <c r="AV57" s="20">
        <f t="shared" si="32"/>
        <v>25725696.3367</v>
      </c>
      <c r="AW57" s="22"/>
      <c r="AX57" s="22"/>
      <c r="AY57" s="22"/>
      <c r="AZ57" s="22"/>
      <c r="BA57" s="22"/>
      <c r="BB57" s="22"/>
    </row>
    <row r="58" spans="1:54" s="49" customFormat="1" ht="18" customHeight="1">
      <c r="A58" s="4">
        <v>4</v>
      </c>
      <c r="B58" s="28"/>
      <c r="C58" s="115" t="str">
        <f t="shared" si="33"/>
        <v>牧野　清孝</v>
      </c>
      <c r="D58" s="122"/>
      <c r="E58" s="123"/>
      <c r="F58" s="121" t="str">
        <f t="shared" si="34"/>
        <v>まきの　きよたか</v>
      </c>
      <c r="G58" s="119"/>
      <c r="H58" s="114"/>
      <c r="I58" s="113"/>
      <c r="J58" s="115" t="str">
        <f t="shared" si="35"/>
        <v>ｴｱｰﾌﾛｰﾄ</v>
      </c>
      <c r="K58" s="95"/>
      <c r="L58" s="145"/>
      <c r="M58" s="146"/>
      <c r="N58" s="145"/>
      <c r="O58" s="146"/>
      <c r="P58" s="145"/>
      <c r="Q58" s="146"/>
      <c r="R58" s="104">
        <v>6.9</v>
      </c>
      <c r="S58" s="104">
        <v>6.6</v>
      </c>
      <c r="T58" s="104">
        <v>6.8</v>
      </c>
      <c r="U58" s="104">
        <v>7.1</v>
      </c>
      <c r="V58" s="104">
        <v>6.7</v>
      </c>
      <c r="W58" s="104">
        <v>6.4</v>
      </c>
      <c r="X58" s="102">
        <f t="shared" si="36"/>
        <v>26.799999999999997</v>
      </c>
      <c r="Y58" s="102">
        <f t="shared" si="37"/>
        <v>26.8</v>
      </c>
      <c r="Z58" s="4">
        <f t="shared" si="38"/>
        <v>6</v>
      </c>
      <c r="AA58" s="134"/>
      <c r="AB58" s="6"/>
      <c r="AC58" s="10">
        <f t="shared" si="39"/>
        <v>5</v>
      </c>
      <c r="AD58" s="6"/>
      <c r="AE58" s="17">
        <f t="shared" si="23"/>
        <v>7.1</v>
      </c>
      <c r="AF58" s="17">
        <f t="shared" si="24"/>
        <v>6.9</v>
      </c>
      <c r="AG58" s="17">
        <f t="shared" si="25"/>
        <v>6.8</v>
      </c>
      <c r="AH58" s="17">
        <f t="shared" si="26"/>
        <v>6.7</v>
      </c>
      <c r="AI58" s="17">
        <f t="shared" si="27"/>
        <v>6.6</v>
      </c>
      <c r="AJ58" s="18">
        <f t="shared" si="28"/>
        <v>20.4</v>
      </c>
      <c r="AK58" s="6"/>
      <c r="AL58" s="6"/>
      <c r="AM58" s="6"/>
      <c r="AN58" s="6"/>
      <c r="AO58" s="6"/>
      <c r="AP58" s="6"/>
      <c r="AQ58" s="6"/>
      <c r="AR58" s="6"/>
      <c r="AS58" s="10">
        <f t="shared" si="29"/>
        <v>26800000</v>
      </c>
      <c r="AT58" s="10">
        <f t="shared" si="30"/>
        <v>26799.999999999996</v>
      </c>
      <c r="AU58" s="20">
        <f t="shared" si="31"/>
        <v>0.0341</v>
      </c>
      <c r="AV58" s="20">
        <f t="shared" si="32"/>
        <v>26826793.6341</v>
      </c>
      <c r="AW58" s="22"/>
      <c r="AX58" s="22"/>
      <c r="AY58" s="22"/>
      <c r="AZ58" s="22"/>
      <c r="BA58" s="22"/>
      <c r="BB58" s="22"/>
    </row>
    <row r="59" spans="1:54" s="49" customFormat="1" ht="18" customHeight="1">
      <c r="A59" s="4">
        <v>5</v>
      </c>
      <c r="B59" s="28"/>
      <c r="C59" s="115" t="str">
        <f t="shared" si="33"/>
        <v>石田順平</v>
      </c>
      <c r="D59" s="122"/>
      <c r="E59" s="123"/>
      <c r="F59" s="121" t="str">
        <f t="shared" si="34"/>
        <v>いしだ　じゅんぺい</v>
      </c>
      <c r="G59" s="119"/>
      <c r="H59" s="114"/>
      <c r="I59" s="113"/>
      <c r="J59" s="115" t="str">
        <f t="shared" si="35"/>
        <v>ｽﾍﾟｰｽｳｫｰｸ</v>
      </c>
      <c r="K59" s="95"/>
      <c r="L59" s="145"/>
      <c r="M59" s="146"/>
      <c r="N59" s="145"/>
      <c r="O59" s="146"/>
      <c r="P59" s="145"/>
      <c r="Q59" s="146"/>
      <c r="R59" s="104">
        <v>7.5</v>
      </c>
      <c r="S59" s="104">
        <v>7.7</v>
      </c>
      <c r="T59" s="104">
        <v>7.3</v>
      </c>
      <c r="U59" s="104">
        <v>7.6</v>
      </c>
      <c r="V59" s="104">
        <v>7.6</v>
      </c>
      <c r="W59" s="104">
        <v>5.7</v>
      </c>
      <c r="X59" s="102">
        <f t="shared" si="36"/>
        <v>28.4</v>
      </c>
      <c r="Y59" s="102">
        <f t="shared" si="37"/>
        <v>28.4</v>
      </c>
      <c r="Z59" s="4">
        <f t="shared" si="38"/>
        <v>3</v>
      </c>
      <c r="AA59" s="134"/>
      <c r="AB59" s="6"/>
      <c r="AC59" s="10">
        <f t="shared" si="39"/>
        <v>3</v>
      </c>
      <c r="AD59" s="6"/>
      <c r="AE59" s="17">
        <f t="shared" si="23"/>
        <v>7.7</v>
      </c>
      <c r="AF59" s="17">
        <f t="shared" si="24"/>
        <v>7.6</v>
      </c>
      <c r="AG59" s="17">
        <f t="shared" si="25"/>
        <v>7.6</v>
      </c>
      <c r="AH59" s="17">
        <f t="shared" si="26"/>
        <v>7.5</v>
      </c>
      <c r="AI59" s="17">
        <f t="shared" si="27"/>
        <v>7.3</v>
      </c>
      <c r="AJ59" s="18">
        <f t="shared" si="28"/>
        <v>22.7</v>
      </c>
      <c r="AK59" s="6"/>
      <c r="AL59" s="6"/>
      <c r="AM59" s="6"/>
      <c r="AN59" s="6"/>
      <c r="AO59" s="6"/>
      <c r="AP59" s="6"/>
      <c r="AQ59" s="6"/>
      <c r="AR59" s="6"/>
      <c r="AS59" s="10">
        <f t="shared" si="29"/>
        <v>28400000</v>
      </c>
      <c r="AT59" s="10">
        <f t="shared" si="30"/>
        <v>28400</v>
      </c>
      <c r="AU59" s="20">
        <f t="shared" si="31"/>
        <v>0.037700000000000004</v>
      </c>
      <c r="AV59" s="20">
        <f t="shared" si="32"/>
        <v>28428394.3377</v>
      </c>
      <c r="AW59" s="22"/>
      <c r="AX59" s="22"/>
      <c r="AY59" s="22"/>
      <c r="AZ59" s="22"/>
      <c r="BA59" s="22"/>
      <c r="BB59" s="22"/>
    </row>
    <row r="60" spans="1:54" s="49" customFormat="1" ht="18" customHeight="1">
      <c r="A60" s="4">
        <v>6</v>
      </c>
      <c r="B60" s="28"/>
      <c r="C60" s="115" t="str">
        <f t="shared" si="33"/>
        <v>小川結生</v>
      </c>
      <c r="D60" s="122"/>
      <c r="E60" s="123"/>
      <c r="F60" s="121" t="str">
        <f t="shared" si="34"/>
        <v>おがわ　ゆうき</v>
      </c>
      <c r="G60" s="119"/>
      <c r="H60" s="114"/>
      <c r="I60" s="113"/>
      <c r="J60" s="115" t="str">
        <f t="shared" si="35"/>
        <v>小林Ｔ．ＪＵＮＰＩＮ</v>
      </c>
      <c r="K60" s="95"/>
      <c r="L60" s="145"/>
      <c r="M60" s="146"/>
      <c r="N60" s="145"/>
      <c r="O60" s="146"/>
      <c r="P60" s="145"/>
      <c r="Q60" s="146"/>
      <c r="R60" s="104">
        <v>7.8</v>
      </c>
      <c r="S60" s="104">
        <v>7.7</v>
      </c>
      <c r="T60" s="104">
        <v>7.5</v>
      </c>
      <c r="U60" s="104">
        <v>7.6</v>
      </c>
      <c r="V60" s="104">
        <v>7.7</v>
      </c>
      <c r="W60" s="104">
        <v>3.8</v>
      </c>
      <c r="X60" s="102">
        <f t="shared" si="36"/>
        <v>26.8</v>
      </c>
      <c r="Y60" s="102">
        <f t="shared" si="37"/>
        <v>26.8</v>
      </c>
      <c r="Z60" s="4">
        <f t="shared" si="38"/>
        <v>5</v>
      </c>
      <c r="AA60" s="134"/>
      <c r="AB60" s="6"/>
      <c r="AC60" s="10">
        <f t="shared" si="39"/>
        <v>5</v>
      </c>
      <c r="AD60" s="6"/>
      <c r="AE60" s="17">
        <f t="shared" si="23"/>
        <v>7.8</v>
      </c>
      <c r="AF60" s="17">
        <f t="shared" si="24"/>
        <v>7.7</v>
      </c>
      <c r="AG60" s="17">
        <f t="shared" si="25"/>
        <v>7.7</v>
      </c>
      <c r="AH60" s="17">
        <f t="shared" si="26"/>
        <v>7.6</v>
      </c>
      <c r="AI60" s="17">
        <f t="shared" si="27"/>
        <v>7.5</v>
      </c>
      <c r="AJ60" s="18">
        <f t="shared" si="28"/>
        <v>23</v>
      </c>
      <c r="AK60" s="6"/>
      <c r="AL60" s="6"/>
      <c r="AM60" s="6"/>
      <c r="AN60" s="6"/>
      <c r="AO60" s="6"/>
      <c r="AP60" s="6"/>
      <c r="AQ60" s="6"/>
      <c r="AR60" s="6"/>
      <c r="AS60" s="10">
        <f t="shared" si="29"/>
        <v>26800000</v>
      </c>
      <c r="AT60" s="10">
        <f t="shared" si="30"/>
        <v>26800</v>
      </c>
      <c r="AU60" s="20">
        <f t="shared" si="31"/>
        <v>0.03830000000000001</v>
      </c>
      <c r="AV60" s="20">
        <f t="shared" si="32"/>
        <v>26826796.2383</v>
      </c>
      <c r="AW60" s="22"/>
      <c r="AX60" s="22"/>
      <c r="AY60" s="22"/>
      <c r="AZ60" s="22"/>
      <c r="BA60" s="22"/>
      <c r="BB60" s="22"/>
    </row>
    <row r="61" spans="1:54" s="49" customFormat="1" ht="18" customHeight="1">
      <c r="A61" s="4">
        <v>7</v>
      </c>
      <c r="B61" s="28"/>
      <c r="C61" s="115" t="str">
        <f t="shared" si="33"/>
        <v>竹嵜　斗己亜</v>
      </c>
      <c r="D61" s="122"/>
      <c r="E61" s="123"/>
      <c r="F61" s="121" t="str">
        <f t="shared" si="34"/>
        <v>たけざき　ときあ</v>
      </c>
      <c r="G61" s="119"/>
      <c r="H61" s="114"/>
      <c r="I61" s="113"/>
      <c r="J61" s="115" t="str">
        <f t="shared" si="35"/>
        <v>熊本ＴＣ</v>
      </c>
      <c r="K61" s="95"/>
      <c r="L61" s="145"/>
      <c r="M61" s="146"/>
      <c r="N61" s="145"/>
      <c r="O61" s="146"/>
      <c r="P61" s="145"/>
      <c r="Q61" s="146"/>
      <c r="R61" s="104">
        <v>6</v>
      </c>
      <c r="S61" s="104">
        <v>5.9</v>
      </c>
      <c r="T61" s="104">
        <v>6.1</v>
      </c>
      <c r="U61" s="104">
        <v>6</v>
      </c>
      <c r="V61" s="104">
        <v>6.4</v>
      </c>
      <c r="W61" s="104">
        <v>3.5</v>
      </c>
      <c r="X61" s="102">
        <f t="shared" si="36"/>
        <v>21.6</v>
      </c>
      <c r="Y61" s="102">
        <f t="shared" si="37"/>
        <v>21.6</v>
      </c>
      <c r="Z61" s="4">
        <f t="shared" si="38"/>
        <v>10</v>
      </c>
      <c r="AA61" s="134"/>
      <c r="AB61" s="6"/>
      <c r="AC61" s="10">
        <f t="shared" si="39"/>
        <v>10</v>
      </c>
      <c r="AD61" s="6"/>
      <c r="AE61" s="17">
        <f t="shared" si="23"/>
        <v>6.4</v>
      </c>
      <c r="AF61" s="17">
        <f t="shared" si="24"/>
        <v>6.1</v>
      </c>
      <c r="AG61" s="17">
        <f t="shared" si="25"/>
        <v>6</v>
      </c>
      <c r="AH61" s="17">
        <f t="shared" si="26"/>
        <v>6</v>
      </c>
      <c r="AI61" s="17">
        <f t="shared" si="27"/>
        <v>5.9</v>
      </c>
      <c r="AJ61" s="18">
        <f t="shared" si="28"/>
        <v>18.1</v>
      </c>
      <c r="AK61" s="6"/>
      <c r="AL61" s="6"/>
      <c r="AM61" s="6"/>
      <c r="AN61" s="6"/>
      <c r="AO61" s="6"/>
      <c r="AP61" s="6"/>
      <c r="AQ61" s="6"/>
      <c r="AR61" s="6"/>
      <c r="AS61" s="10">
        <f t="shared" si="29"/>
        <v>21600000</v>
      </c>
      <c r="AT61" s="10">
        <f t="shared" si="30"/>
        <v>21600</v>
      </c>
      <c r="AU61" s="20">
        <f t="shared" si="31"/>
        <v>0.0304</v>
      </c>
      <c r="AV61" s="20">
        <f t="shared" si="32"/>
        <v>21621596.5304</v>
      </c>
      <c r="AW61" s="22"/>
      <c r="AX61" s="22"/>
      <c r="AY61" s="22"/>
      <c r="AZ61" s="22"/>
      <c r="BA61" s="22"/>
      <c r="BB61" s="22"/>
    </row>
    <row r="62" spans="1:54" s="49" customFormat="1" ht="18" customHeight="1">
      <c r="A62" s="4">
        <v>8</v>
      </c>
      <c r="B62" s="28"/>
      <c r="C62" s="115" t="str">
        <f t="shared" si="33"/>
        <v>村田優太郎</v>
      </c>
      <c r="D62" s="122"/>
      <c r="E62" s="123"/>
      <c r="F62" s="121" t="str">
        <f t="shared" si="34"/>
        <v>むらた　ゆうたろう</v>
      </c>
      <c r="G62" s="119"/>
      <c r="H62" s="114"/>
      <c r="I62" s="113"/>
      <c r="J62" s="115" t="str">
        <f t="shared" si="35"/>
        <v>ｽﾍﾟｰｽｳｫｰｸ</v>
      </c>
      <c r="K62" s="95"/>
      <c r="L62" s="145"/>
      <c r="M62" s="146"/>
      <c r="N62" s="145"/>
      <c r="O62" s="146"/>
      <c r="P62" s="145"/>
      <c r="Q62" s="146"/>
      <c r="R62" s="104">
        <v>7.5</v>
      </c>
      <c r="S62" s="104">
        <v>7.4</v>
      </c>
      <c r="T62" s="104">
        <v>7.5</v>
      </c>
      <c r="U62" s="104">
        <v>7.8</v>
      </c>
      <c r="V62" s="104">
        <v>7.9</v>
      </c>
      <c r="W62" s="104">
        <v>7</v>
      </c>
      <c r="X62" s="102">
        <f t="shared" si="36"/>
        <v>29.8</v>
      </c>
      <c r="Y62" s="102">
        <f t="shared" si="37"/>
        <v>29.8</v>
      </c>
      <c r="Z62" s="4">
        <f t="shared" si="38"/>
        <v>2</v>
      </c>
      <c r="AA62" s="134"/>
      <c r="AB62" s="6"/>
      <c r="AC62" s="10">
        <f t="shared" si="39"/>
        <v>2</v>
      </c>
      <c r="AD62" s="6"/>
      <c r="AE62" s="17">
        <f t="shared" si="23"/>
        <v>7.9</v>
      </c>
      <c r="AF62" s="17">
        <f t="shared" si="24"/>
        <v>7.8</v>
      </c>
      <c r="AG62" s="17">
        <f t="shared" si="25"/>
        <v>7.5</v>
      </c>
      <c r="AH62" s="17">
        <f t="shared" si="26"/>
        <v>7.5</v>
      </c>
      <c r="AI62" s="17">
        <f t="shared" si="27"/>
        <v>7.4</v>
      </c>
      <c r="AJ62" s="18">
        <f t="shared" si="28"/>
        <v>22.8</v>
      </c>
      <c r="AK62" s="6"/>
      <c r="AL62" s="6"/>
      <c r="AM62" s="6"/>
      <c r="AN62" s="6"/>
      <c r="AO62" s="6"/>
      <c r="AP62" s="6"/>
      <c r="AQ62" s="6"/>
      <c r="AR62" s="6"/>
      <c r="AS62" s="10">
        <f t="shared" si="29"/>
        <v>29800000</v>
      </c>
      <c r="AT62" s="10">
        <f t="shared" si="30"/>
        <v>29800</v>
      </c>
      <c r="AU62" s="20">
        <f t="shared" si="31"/>
        <v>0.0381</v>
      </c>
      <c r="AV62" s="20">
        <f t="shared" si="32"/>
        <v>29829793.0381</v>
      </c>
      <c r="AW62" s="22"/>
      <c r="AX62" s="22"/>
      <c r="AY62" s="22"/>
      <c r="AZ62" s="22"/>
      <c r="BA62" s="22"/>
      <c r="BB62" s="22"/>
    </row>
    <row r="63" spans="1:54" s="49" customFormat="1" ht="18" customHeight="1">
      <c r="A63" s="4">
        <v>9</v>
      </c>
      <c r="B63" s="28"/>
      <c r="C63" s="115" t="str">
        <f t="shared" si="33"/>
        <v>又吉　健斗</v>
      </c>
      <c r="D63" s="122"/>
      <c r="E63" s="123"/>
      <c r="F63" s="121" t="str">
        <f t="shared" si="34"/>
        <v>またよし　けんと</v>
      </c>
      <c r="G63" s="119"/>
      <c r="H63" s="114"/>
      <c r="I63" s="113"/>
      <c r="J63" s="115" t="str">
        <f t="shared" si="35"/>
        <v>ｹﾝｹﾝ体操ｸﾗﾌﾞ</v>
      </c>
      <c r="K63" s="95"/>
      <c r="L63" s="145"/>
      <c r="M63" s="146"/>
      <c r="N63" s="145"/>
      <c r="O63" s="146"/>
      <c r="P63" s="145"/>
      <c r="Q63" s="146"/>
      <c r="R63" s="104">
        <v>7.3</v>
      </c>
      <c r="S63" s="104">
        <v>7.5</v>
      </c>
      <c r="T63" s="104">
        <v>7.7</v>
      </c>
      <c r="U63" s="104">
        <v>7</v>
      </c>
      <c r="V63" s="104">
        <v>7.7</v>
      </c>
      <c r="W63" s="104">
        <v>4.9</v>
      </c>
      <c r="X63" s="102">
        <f t="shared" si="36"/>
        <v>27.4</v>
      </c>
      <c r="Y63" s="102">
        <f t="shared" si="37"/>
        <v>27.4</v>
      </c>
      <c r="Z63" s="4">
        <f t="shared" si="38"/>
        <v>4</v>
      </c>
      <c r="AA63" s="134"/>
      <c r="AB63" s="6"/>
      <c r="AC63" s="10">
        <f t="shared" si="39"/>
        <v>4</v>
      </c>
      <c r="AD63" s="6"/>
      <c r="AE63" s="17">
        <f t="shared" si="23"/>
        <v>7.7</v>
      </c>
      <c r="AF63" s="17">
        <f t="shared" si="24"/>
        <v>7.7</v>
      </c>
      <c r="AG63" s="17">
        <f t="shared" si="25"/>
        <v>7.5</v>
      </c>
      <c r="AH63" s="17">
        <f t="shared" si="26"/>
        <v>7.3</v>
      </c>
      <c r="AI63" s="17">
        <f t="shared" si="27"/>
        <v>7</v>
      </c>
      <c r="AJ63" s="18">
        <f t="shared" si="28"/>
        <v>22.5</v>
      </c>
      <c r="AK63" s="6"/>
      <c r="AL63" s="6"/>
      <c r="AM63" s="6"/>
      <c r="AN63" s="6"/>
      <c r="AO63" s="6"/>
      <c r="AP63" s="6"/>
      <c r="AQ63" s="6"/>
      <c r="AR63" s="6"/>
      <c r="AS63" s="10">
        <f t="shared" si="29"/>
        <v>27400000</v>
      </c>
      <c r="AT63" s="10">
        <f t="shared" si="30"/>
        <v>27400</v>
      </c>
      <c r="AU63" s="20">
        <f t="shared" si="31"/>
        <v>0.037200000000000004</v>
      </c>
      <c r="AV63" s="20">
        <f t="shared" si="32"/>
        <v>27427395.1372</v>
      </c>
      <c r="AW63" s="22"/>
      <c r="AX63" s="22"/>
      <c r="AY63" s="22"/>
      <c r="AZ63" s="22"/>
      <c r="BA63" s="22"/>
      <c r="BB63" s="22"/>
    </row>
    <row r="64" spans="1:54" s="49" customFormat="1" ht="18" customHeight="1">
      <c r="A64" s="4">
        <v>10</v>
      </c>
      <c r="B64" s="28"/>
      <c r="C64" s="115" t="str">
        <f t="shared" si="33"/>
        <v>河村和哉</v>
      </c>
      <c r="D64" s="122"/>
      <c r="E64" s="123"/>
      <c r="F64" s="121" t="str">
        <f t="shared" si="34"/>
        <v>かわむら　かずや</v>
      </c>
      <c r="G64" s="119"/>
      <c r="H64" s="114"/>
      <c r="I64" s="113"/>
      <c r="J64" s="115" t="str">
        <f t="shared" si="35"/>
        <v>ｽﾍﾟｰｽｳｫｰｸ</v>
      </c>
      <c r="K64" s="95"/>
      <c r="L64" s="145"/>
      <c r="M64" s="146"/>
      <c r="N64" s="145"/>
      <c r="O64" s="146"/>
      <c r="P64" s="145"/>
      <c r="Q64" s="146"/>
      <c r="R64" s="104">
        <v>7.6</v>
      </c>
      <c r="S64" s="104">
        <v>7.6</v>
      </c>
      <c r="T64" s="104">
        <v>7.5</v>
      </c>
      <c r="U64" s="104">
        <v>7.9</v>
      </c>
      <c r="V64" s="104">
        <v>7.9</v>
      </c>
      <c r="W64" s="104">
        <v>8.6</v>
      </c>
      <c r="X64" s="102">
        <f t="shared" si="36"/>
        <v>31.700000000000003</v>
      </c>
      <c r="Y64" s="102">
        <f t="shared" si="37"/>
        <v>31.7</v>
      </c>
      <c r="Z64" s="4">
        <f t="shared" si="38"/>
        <v>1</v>
      </c>
      <c r="AA64" s="134"/>
      <c r="AB64" s="6"/>
      <c r="AC64" s="10">
        <f t="shared" si="39"/>
        <v>1</v>
      </c>
      <c r="AD64" s="6"/>
      <c r="AE64" s="17">
        <f t="shared" si="23"/>
        <v>7.9</v>
      </c>
      <c r="AF64" s="17">
        <f t="shared" si="24"/>
        <v>7.9</v>
      </c>
      <c r="AG64" s="17">
        <f t="shared" si="25"/>
        <v>7.6</v>
      </c>
      <c r="AH64" s="17">
        <f t="shared" si="26"/>
        <v>7.6</v>
      </c>
      <c r="AI64" s="17">
        <f t="shared" si="27"/>
        <v>7.5</v>
      </c>
      <c r="AJ64" s="18">
        <f t="shared" si="28"/>
        <v>23.1</v>
      </c>
      <c r="AK64" s="6"/>
      <c r="AL64" s="6"/>
      <c r="AM64" s="6"/>
      <c r="AN64" s="6"/>
      <c r="AO64" s="6"/>
      <c r="AP64" s="6"/>
      <c r="AQ64" s="6"/>
      <c r="AR64" s="6"/>
      <c r="AS64" s="10">
        <f t="shared" si="29"/>
        <v>31700000</v>
      </c>
      <c r="AT64" s="10">
        <f t="shared" si="30"/>
        <v>31700.000000000004</v>
      </c>
      <c r="AU64" s="20">
        <f t="shared" si="31"/>
        <v>0.0385</v>
      </c>
      <c r="AV64" s="20">
        <f t="shared" si="32"/>
        <v>31731691.4385</v>
      </c>
      <c r="AW64" s="22"/>
      <c r="AX64" s="22"/>
      <c r="AY64" s="22"/>
      <c r="AZ64" s="22"/>
      <c r="BA64" s="22"/>
      <c r="BB64" s="22"/>
    </row>
    <row r="65" spans="1:54" s="49" customFormat="1" ht="18" customHeight="1">
      <c r="A65" s="6"/>
      <c r="B65" s="6"/>
      <c r="C65" s="43"/>
      <c r="D65" s="7"/>
      <c r="E65" s="7"/>
      <c r="F65" s="43"/>
      <c r="G65" s="7"/>
      <c r="H65" s="12"/>
      <c r="I65" s="7"/>
      <c r="J65" s="43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34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22"/>
      <c r="AX65" s="22"/>
      <c r="AY65" s="22"/>
      <c r="AZ65" s="22"/>
      <c r="BA65" s="22"/>
      <c r="BB65" s="22"/>
    </row>
    <row r="66" spans="1:54" s="49" customFormat="1" ht="18" customHeight="1">
      <c r="A66" s="22"/>
      <c r="B66" s="22"/>
      <c r="C66" s="50"/>
      <c r="D66" s="50"/>
      <c r="E66" s="50"/>
      <c r="F66" s="50"/>
      <c r="G66" s="50"/>
      <c r="H66" s="94"/>
      <c r="I66" s="50"/>
      <c r="J66" s="50"/>
      <c r="K66" s="50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134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1:54" s="49" customFormat="1" ht="18" customHeight="1">
      <c r="A67" s="22"/>
      <c r="B67" s="22"/>
      <c r="C67" s="50"/>
      <c r="D67" s="50"/>
      <c r="E67" s="50"/>
      <c r="F67" s="50"/>
      <c r="G67" s="50"/>
      <c r="H67" s="94"/>
      <c r="I67" s="50"/>
      <c r="J67" s="50"/>
      <c r="K67" s="50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134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</row>
    <row r="68" spans="1:54" s="49" customFormat="1" ht="18" customHeight="1">
      <c r="A68" s="22"/>
      <c r="B68" s="22"/>
      <c r="C68" s="50"/>
      <c r="D68" s="50"/>
      <c r="E68" s="50"/>
      <c r="F68" s="50"/>
      <c r="G68" s="50"/>
      <c r="H68" s="94"/>
      <c r="I68" s="50"/>
      <c r="J68" s="50"/>
      <c r="K68" s="50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34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</row>
    <row r="69" spans="1:54" s="49" customFormat="1" ht="18" customHeight="1">
      <c r="A69" s="22"/>
      <c r="B69" s="22"/>
      <c r="C69" s="50"/>
      <c r="D69" s="50"/>
      <c r="E69" s="50"/>
      <c r="F69" s="50"/>
      <c r="G69" s="50"/>
      <c r="H69" s="94"/>
      <c r="I69" s="50"/>
      <c r="J69" s="50"/>
      <c r="K69" s="50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51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</row>
    <row r="70" spans="1:54" s="49" customFormat="1" ht="18" customHeight="1">
      <c r="A70" s="22"/>
      <c r="B70" s="22"/>
      <c r="C70" s="50"/>
      <c r="D70" s="50"/>
      <c r="E70" s="50"/>
      <c r="F70" s="50"/>
      <c r="G70" s="50"/>
      <c r="H70" s="94"/>
      <c r="I70" s="50"/>
      <c r="J70" s="50"/>
      <c r="K70" s="50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51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</row>
    <row r="71" spans="1:54" s="49" customFormat="1" ht="18" customHeight="1">
      <c r="A71" s="22"/>
      <c r="B71" s="22"/>
      <c r="C71" s="50"/>
      <c r="D71" s="50"/>
      <c r="E71" s="50"/>
      <c r="F71" s="50"/>
      <c r="G71" s="50"/>
      <c r="H71" s="94"/>
      <c r="I71" s="50"/>
      <c r="J71" s="50"/>
      <c r="K71" s="50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51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</row>
    <row r="72" spans="1:54" s="49" customFormat="1" ht="18" customHeight="1">
      <c r="A72" s="22"/>
      <c r="B72" s="22"/>
      <c r="C72" s="50"/>
      <c r="D72" s="50"/>
      <c r="E72" s="50"/>
      <c r="F72" s="50"/>
      <c r="G72" s="50"/>
      <c r="H72" s="94"/>
      <c r="I72" s="50"/>
      <c r="J72" s="50"/>
      <c r="K72" s="50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51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</row>
    <row r="73" spans="1:54" s="49" customFormat="1" ht="18" customHeight="1">
      <c r="A73" s="22"/>
      <c r="B73" s="22"/>
      <c r="C73" s="50"/>
      <c r="D73" s="50"/>
      <c r="E73" s="50"/>
      <c r="F73" s="50"/>
      <c r="G73" s="50"/>
      <c r="H73" s="94"/>
      <c r="I73" s="50"/>
      <c r="J73" s="50"/>
      <c r="K73" s="50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51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</row>
    <row r="74" spans="1:54" s="49" customFormat="1" ht="18" customHeight="1">
      <c r="A74" s="22"/>
      <c r="B74" s="22"/>
      <c r="C74" s="50"/>
      <c r="D74" s="50"/>
      <c r="E74" s="50"/>
      <c r="F74" s="50"/>
      <c r="G74" s="50"/>
      <c r="H74" s="94"/>
      <c r="I74" s="50"/>
      <c r="J74" s="50"/>
      <c r="K74" s="50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51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</row>
    <row r="75" spans="1:54" s="49" customFormat="1" ht="18" customHeight="1">
      <c r="A75" s="22"/>
      <c r="B75" s="22"/>
      <c r="C75" s="50"/>
      <c r="D75" s="50"/>
      <c r="E75" s="50"/>
      <c r="F75" s="50"/>
      <c r="G75" s="50"/>
      <c r="H75" s="94"/>
      <c r="I75" s="50"/>
      <c r="J75" s="50"/>
      <c r="K75" s="5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51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1:54" s="49" customFormat="1" ht="18" customHeight="1">
      <c r="A76" s="22"/>
      <c r="B76" s="22"/>
      <c r="C76" s="50"/>
      <c r="D76" s="50"/>
      <c r="E76" s="50"/>
      <c r="F76" s="50"/>
      <c r="G76" s="50"/>
      <c r="H76" s="94"/>
      <c r="I76" s="50"/>
      <c r="J76" s="50"/>
      <c r="K76" s="50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51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1:54" s="49" customFormat="1" ht="18" customHeight="1">
      <c r="A77" s="22"/>
      <c r="B77" s="22"/>
      <c r="C77" s="50"/>
      <c r="D77" s="50"/>
      <c r="E77" s="50"/>
      <c r="F77" s="50"/>
      <c r="G77" s="50"/>
      <c r="H77" s="94"/>
      <c r="I77" s="50"/>
      <c r="J77" s="50"/>
      <c r="K77" s="50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51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</row>
    <row r="78" spans="1:54" s="49" customFormat="1" ht="18" customHeight="1">
      <c r="A78" s="22"/>
      <c r="B78" s="22"/>
      <c r="C78" s="50"/>
      <c r="D78" s="50"/>
      <c r="E78" s="50"/>
      <c r="F78" s="50"/>
      <c r="G78" s="50"/>
      <c r="H78" s="94"/>
      <c r="I78" s="50"/>
      <c r="J78" s="50"/>
      <c r="K78" s="50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51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</row>
    <row r="79" spans="1:54" s="49" customFormat="1" ht="18" customHeight="1">
      <c r="A79" s="22"/>
      <c r="B79" s="22"/>
      <c r="C79" s="50"/>
      <c r="D79" s="50"/>
      <c r="E79" s="50"/>
      <c r="F79" s="50"/>
      <c r="G79" s="50"/>
      <c r="H79" s="94"/>
      <c r="I79" s="50"/>
      <c r="J79" s="50"/>
      <c r="K79" s="50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51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</row>
    <row r="80" spans="1:54" s="49" customFormat="1" ht="18" customHeight="1">
      <c r="A80" s="22"/>
      <c r="B80" s="22"/>
      <c r="C80" s="50"/>
      <c r="D80" s="50"/>
      <c r="E80" s="50"/>
      <c r="F80" s="50"/>
      <c r="G80" s="50"/>
      <c r="H80" s="94"/>
      <c r="I80" s="50"/>
      <c r="J80" s="50"/>
      <c r="K80" s="50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51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1:54" ht="18" customHeight="1">
      <c r="A81" s="22"/>
      <c r="B81" s="10"/>
      <c r="D81" s="43"/>
      <c r="E81" s="43"/>
      <c r="G81" s="43"/>
      <c r="H81" s="11"/>
      <c r="I81" s="43"/>
      <c r="K81" s="43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2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ht="18" customHeight="1">
      <c r="A82" s="22"/>
      <c r="B82" s="10"/>
      <c r="D82" s="43"/>
      <c r="E82" s="43"/>
      <c r="G82" s="43"/>
      <c r="H82" s="11"/>
      <c r="I82" s="43"/>
      <c r="K82" s="43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2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ht="18" customHeight="1">
      <c r="A83" s="22"/>
      <c r="B83" s="10"/>
      <c r="D83" s="43"/>
      <c r="E83" s="43"/>
      <c r="G83" s="43"/>
      <c r="H83" s="11"/>
      <c r="I83" s="43"/>
      <c r="K83" s="43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2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ht="18" customHeight="1">
      <c r="A84" s="22"/>
      <c r="B84" s="10"/>
      <c r="D84" s="43"/>
      <c r="E84" s="43"/>
      <c r="G84" s="43"/>
      <c r="H84" s="11"/>
      <c r="I84" s="43"/>
      <c r="K84" s="43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2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ht="18" customHeight="1">
      <c r="A85" s="22"/>
      <c r="B85" s="10"/>
      <c r="D85" s="43"/>
      <c r="E85" s="43"/>
      <c r="G85" s="43"/>
      <c r="H85" s="11"/>
      <c r="I85" s="43"/>
      <c r="K85" s="43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2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ht="18" customHeight="1">
      <c r="A86" s="22"/>
      <c r="B86" s="10"/>
      <c r="D86" s="43"/>
      <c r="E86" s="43"/>
      <c r="G86" s="43"/>
      <c r="H86" s="11"/>
      <c r="I86" s="43"/>
      <c r="K86" s="4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2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ht="18" customHeight="1">
      <c r="A87" s="22"/>
      <c r="B87" s="10"/>
      <c r="D87" s="43"/>
      <c r="E87" s="43"/>
      <c r="G87" s="43"/>
      <c r="H87" s="11"/>
      <c r="I87" s="43"/>
      <c r="K87" s="4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2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ht="18" customHeight="1">
      <c r="A88" s="22"/>
      <c r="B88" s="10"/>
      <c r="D88" s="43"/>
      <c r="E88" s="43"/>
      <c r="G88" s="43"/>
      <c r="H88" s="11"/>
      <c r="I88" s="43"/>
      <c r="K88" s="4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2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ht="18" customHeight="1">
      <c r="A89" s="22"/>
      <c r="B89" s="10"/>
      <c r="D89" s="43"/>
      <c r="E89" s="43"/>
      <c r="G89" s="43"/>
      <c r="H89" s="11"/>
      <c r="I89" s="43"/>
      <c r="K89" s="43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2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ht="18" customHeight="1">
      <c r="A90" s="22"/>
      <c r="B90" s="10"/>
      <c r="D90" s="43"/>
      <c r="E90" s="43"/>
      <c r="G90" s="43"/>
      <c r="H90" s="11"/>
      <c r="I90" s="43"/>
      <c r="K90" s="43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2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ht="18" customHeight="1">
      <c r="A91" s="22"/>
      <c r="B91" s="10"/>
      <c r="D91" s="43"/>
      <c r="E91" s="43"/>
      <c r="G91" s="43"/>
      <c r="H91" s="11"/>
      <c r="I91" s="43"/>
      <c r="K91" s="43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2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ht="18" customHeight="1">
      <c r="A92" s="22"/>
      <c r="B92" s="10"/>
      <c r="D92" s="43"/>
      <c r="E92" s="43"/>
      <c r="G92" s="43"/>
      <c r="H92" s="11"/>
      <c r="I92" s="43"/>
      <c r="K92" s="43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2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ht="18" customHeight="1">
      <c r="A93" s="22"/>
      <c r="B93" s="10"/>
      <c r="D93" s="43"/>
      <c r="E93" s="43"/>
      <c r="G93" s="43"/>
      <c r="H93" s="11"/>
      <c r="I93" s="43"/>
      <c r="K93" s="43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2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ht="18" customHeight="1">
      <c r="A94" s="22"/>
      <c r="B94" s="10"/>
      <c r="D94" s="43"/>
      <c r="E94" s="43"/>
      <c r="G94" s="43"/>
      <c r="H94" s="11"/>
      <c r="I94" s="43"/>
      <c r="K94" s="43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2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ht="18" customHeight="1">
      <c r="A95" s="22"/>
      <c r="B95" s="10"/>
      <c r="D95" s="43"/>
      <c r="E95" s="43"/>
      <c r="G95" s="43"/>
      <c r="H95" s="11"/>
      <c r="I95" s="43"/>
      <c r="K95" s="43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2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ht="18" customHeight="1">
      <c r="A96" s="22"/>
      <c r="B96" s="10"/>
      <c r="D96" s="43"/>
      <c r="E96" s="43"/>
      <c r="G96" s="43"/>
      <c r="H96" s="11"/>
      <c r="I96" s="43"/>
      <c r="K96" s="43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2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ht="18" customHeight="1">
      <c r="A97" s="22"/>
      <c r="B97" s="10"/>
      <c r="D97" s="43"/>
      <c r="E97" s="43"/>
      <c r="G97" s="43"/>
      <c r="H97" s="11"/>
      <c r="I97" s="43"/>
      <c r="K97" s="43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2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ht="18" customHeight="1">
      <c r="A98" s="22"/>
      <c r="B98" s="10"/>
      <c r="D98" s="43"/>
      <c r="E98" s="43"/>
      <c r="G98" s="43"/>
      <c r="H98" s="11"/>
      <c r="I98" s="43"/>
      <c r="K98" s="43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2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ht="18" customHeight="1">
      <c r="A99" s="22"/>
      <c r="B99" s="10"/>
      <c r="D99" s="43"/>
      <c r="E99" s="43"/>
      <c r="G99" s="43"/>
      <c r="H99" s="11"/>
      <c r="I99" s="43"/>
      <c r="K99" s="43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2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ht="18" customHeight="1">
      <c r="A100" s="22"/>
      <c r="B100" s="10"/>
      <c r="D100" s="43"/>
      <c r="E100" s="43"/>
      <c r="G100" s="43"/>
      <c r="H100" s="11"/>
      <c r="I100" s="43"/>
      <c r="K100" s="43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2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ht="18" customHeight="1">
      <c r="A101" s="22"/>
      <c r="B101" s="10"/>
      <c r="D101" s="43"/>
      <c r="E101" s="43"/>
      <c r="G101" s="43"/>
      <c r="H101" s="11"/>
      <c r="I101" s="43"/>
      <c r="K101" s="43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2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ht="18" customHeight="1">
      <c r="A102" s="22"/>
      <c r="B102" s="10"/>
      <c r="D102" s="43"/>
      <c r="E102" s="43"/>
      <c r="G102" s="43"/>
      <c r="H102" s="11"/>
      <c r="I102" s="43"/>
      <c r="K102" s="43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2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ht="18" customHeight="1">
      <c r="A103" s="22"/>
      <c r="B103" s="10"/>
      <c r="D103" s="43"/>
      <c r="E103" s="43"/>
      <c r="G103" s="43"/>
      <c r="H103" s="11"/>
      <c r="I103" s="43"/>
      <c r="K103" s="43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2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ht="18" customHeight="1">
      <c r="A104" s="22"/>
      <c r="B104" s="10"/>
      <c r="D104" s="43"/>
      <c r="E104" s="43"/>
      <c r="G104" s="43"/>
      <c r="H104" s="11"/>
      <c r="I104" s="43"/>
      <c r="K104" s="43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2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ht="18" customHeight="1">
      <c r="A105" s="22"/>
      <c r="B105" s="10"/>
      <c r="D105" s="43"/>
      <c r="E105" s="43"/>
      <c r="G105" s="43"/>
      <c r="H105" s="11"/>
      <c r="I105" s="43"/>
      <c r="K105" s="43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2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ht="18" customHeight="1">
      <c r="A106" s="22"/>
      <c r="B106" s="10"/>
      <c r="D106" s="43"/>
      <c r="E106" s="43"/>
      <c r="G106" s="43"/>
      <c r="H106" s="11"/>
      <c r="I106" s="43"/>
      <c r="K106" s="43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2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ht="18" customHeight="1">
      <c r="A107" s="22"/>
      <c r="B107" s="10"/>
      <c r="D107" s="43"/>
      <c r="E107" s="43"/>
      <c r="G107" s="43"/>
      <c r="H107" s="11"/>
      <c r="I107" s="43"/>
      <c r="K107" s="43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2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ht="18" customHeight="1">
      <c r="A108" s="22"/>
      <c r="B108" s="10"/>
      <c r="D108" s="43"/>
      <c r="E108" s="43"/>
      <c r="G108" s="43"/>
      <c r="H108" s="11"/>
      <c r="I108" s="43"/>
      <c r="K108" s="43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2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ht="18" customHeight="1">
      <c r="A109" s="22"/>
      <c r="B109" s="10"/>
      <c r="D109" s="43"/>
      <c r="E109" s="43"/>
      <c r="G109" s="43"/>
      <c r="H109" s="11"/>
      <c r="I109" s="43"/>
      <c r="K109" s="4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2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ht="18" customHeight="1">
      <c r="A110" s="22"/>
      <c r="B110" s="10"/>
      <c r="D110" s="43"/>
      <c r="E110" s="43"/>
      <c r="G110" s="43"/>
      <c r="H110" s="11"/>
      <c r="I110" s="43"/>
      <c r="K110" s="43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2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ht="18" customHeight="1">
      <c r="A111" s="22"/>
      <c r="B111" s="10"/>
      <c r="D111" s="43"/>
      <c r="E111" s="43"/>
      <c r="G111" s="43"/>
      <c r="H111" s="11"/>
      <c r="I111" s="43"/>
      <c r="K111" s="43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2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ht="18" customHeight="1">
      <c r="A112" s="22"/>
      <c r="B112" s="10"/>
      <c r="D112" s="43"/>
      <c r="E112" s="43"/>
      <c r="G112" s="43"/>
      <c r="H112" s="11"/>
      <c r="I112" s="43"/>
      <c r="K112" s="43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2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ht="18" customHeight="1">
      <c r="A113" s="22"/>
      <c r="B113" s="10"/>
      <c r="D113" s="43"/>
      <c r="E113" s="43"/>
      <c r="G113" s="43"/>
      <c r="H113" s="11"/>
      <c r="I113" s="43"/>
      <c r="K113" s="43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2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ht="18" customHeight="1">
      <c r="A114" s="22"/>
      <c r="B114" s="10"/>
      <c r="D114" s="43"/>
      <c r="E114" s="43"/>
      <c r="G114" s="43"/>
      <c r="H114" s="11"/>
      <c r="I114" s="43"/>
      <c r="K114" s="43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2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ht="18" customHeight="1">
      <c r="A115" s="22"/>
      <c r="B115" s="10"/>
      <c r="D115" s="43"/>
      <c r="E115" s="43"/>
      <c r="G115" s="43"/>
      <c r="H115" s="11"/>
      <c r="I115" s="43"/>
      <c r="K115" s="43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2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ht="18" customHeight="1">
      <c r="A116" s="22"/>
      <c r="B116" s="10"/>
      <c r="D116" s="43"/>
      <c r="E116" s="43"/>
      <c r="G116" s="43"/>
      <c r="H116" s="11"/>
      <c r="I116" s="43"/>
      <c r="K116" s="43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2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ht="18" customHeight="1">
      <c r="A117" s="22"/>
      <c r="B117" s="10"/>
      <c r="D117" s="43"/>
      <c r="E117" s="43"/>
      <c r="G117" s="43"/>
      <c r="H117" s="11"/>
      <c r="I117" s="43"/>
      <c r="K117" s="43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2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54" ht="18" customHeight="1">
      <c r="A118" s="22"/>
      <c r="B118" s="10"/>
      <c r="D118" s="43"/>
      <c r="E118" s="43"/>
      <c r="G118" s="43"/>
      <c r="H118" s="11"/>
      <c r="I118" s="43"/>
      <c r="K118" s="43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2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1:54" ht="18" customHeight="1">
      <c r="A119" s="22"/>
      <c r="B119" s="10"/>
      <c r="D119" s="43"/>
      <c r="E119" s="43"/>
      <c r="G119" s="43"/>
      <c r="H119" s="11"/>
      <c r="I119" s="43"/>
      <c r="K119" s="43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2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ht="18" customHeight="1">
      <c r="A120" s="22"/>
      <c r="B120" s="10"/>
      <c r="D120" s="43"/>
      <c r="E120" s="43"/>
      <c r="G120" s="43"/>
      <c r="H120" s="11"/>
      <c r="I120" s="43"/>
      <c r="K120" s="43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2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1:54" ht="18" customHeight="1">
      <c r="A121" s="22"/>
      <c r="B121" s="10"/>
      <c r="D121" s="43"/>
      <c r="E121" s="43"/>
      <c r="G121" s="43"/>
      <c r="H121" s="11"/>
      <c r="I121" s="43"/>
      <c r="K121" s="43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2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1:54" ht="18" customHeight="1">
      <c r="A122" s="22"/>
      <c r="B122" s="10"/>
      <c r="D122" s="43"/>
      <c r="E122" s="43"/>
      <c r="G122" s="43"/>
      <c r="H122" s="11"/>
      <c r="I122" s="43"/>
      <c r="K122" s="43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2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54" ht="18" customHeight="1">
      <c r="A123" s="22"/>
      <c r="B123" s="10"/>
      <c r="D123" s="43"/>
      <c r="E123" s="43"/>
      <c r="G123" s="43"/>
      <c r="H123" s="11"/>
      <c r="I123" s="43"/>
      <c r="K123" s="43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2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1:54" ht="18" customHeight="1">
      <c r="A124" s="22"/>
      <c r="B124" s="10"/>
      <c r="D124" s="43"/>
      <c r="E124" s="43"/>
      <c r="G124" s="43"/>
      <c r="H124" s="11"/>
      <c r="I124" s="43"/>
      <c r="K124" s="43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2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1:54" ht="18" customHeight="1">
      <c r="A125" s="22"/>
      <c r="B125" s="10"/>
      <c r="D125" s="43"/>
      <c r="E125" s="43"/>
      <c r="G125" s="43"/>
      <c r="H125" s="11"/>
      <c r="I125" s="43"/>
      <c r="K125" s="43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2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1:54" ht="18" customHeight="1">
      <c r="A126" s="22"/>
      <c r="B126" s="10"/>
      <c r="D126" s="43"/>
      <c r="E126" s="43"/>
      <c r="G126" s="43"/>
      <c r="H126" s="11"/>
      <c r="I126" s="43"/>
      <c r="K126" s="4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2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1:54" ht="18" customHeight="1">
      <c r="A127" s="22"/>
      <c r="B127" s="10"/>
      <c r="D127" s="43"/>
      <c r="E127" s="43"/>
      <c r="G127" s="43"/>
      <c r="H127" s="11"/>
      <c r="I127" s="43"/>
      <c r="K127" s="43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2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ht="18" customHeight="1">
      <c r="A128" s="22"/>
      <c r="B128" s="10"/>
      <c r="D128" s="43"/>
      <c r="E128" s="43"/>
      <c r="G128" s="43"/>
      <c r="H128" s="11"/>
      <c r="I128" s="43"/>
      <c r="K128" s="43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2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1:54" ht="18" customHeight="1">
      <c r="A129" s="22"/>
      <c r="B129" s="10"/>
      <c r="D129" s="43"/>
      <c r="E129" s="43"/>
      <c r="G129" s="43"/>
      <c r="H129" s="11"/>
      <c r="I129" s="43"/>
      <c r="K129" s="4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2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1:54" ht="18" customHeight="1">
      <c r="A130" s="22"/>
      <c r="B130" s="10"/>
      <c r="D130" s="43"/>
      <c r="E130" s="43"/>
      <c r="G130" s="43"/>
      <c r="H130" s="11"/>
      <c r="I130" s="43"/>
      <c r="K130" s="43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2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1:54" ht="18" customHeight="1">
      <c r="A131" s="22"/>
      <c r="B131" s="10"/>
      <c r="D131" s="43"/>
      <c r="E131" s="43"/>
      <c r="G131" s="43"/>
      <c r="H131" s="11"/>
      <c r="I131" s="43"/>
      <c r="K131" s="43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2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54" ht="18" customHeight="1">
      <c r="A132" s="22"/>
      <c r="B132" s="10"/>
      <c r="D132" s="43"/>
      <c r="E132" s="43"/>
      <c r="G132" s="43"/>
      <c r="H132" s="11"/>
      <c r="I132" s="43"/>
      <c r="K132" s="43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2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</sheetData>
  <sheetProtection sheet="1" formatCells="0" formatColumns="0" formatRows="0" selectLockedCells="1"/>
  <mergeCells count="61">
    <mergeCell ref="AL5:AP5"/>
    <mergeCell ref="R5:X5"/>
    <mergeCell ref="Y5:Y6"/>
    <mergeCell ref="Z5:Z6"/>
    <mergeCell ref="AE5:AI5"/>
    <mergeCell ref="K5:K6"/>
    <mergeCell ref="L5:Q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53:A54"/>
    <mergeCell ref="C53:C54"/>
    <mergeCell ref="F53:F54"/>
    <mergeCell ref="H53:H54"/>
    <mergeCell ref="J53:J54"/>
    <mergeCell ref="L53:Q53"/>
    <mergeCell ref="R53:X53"/>
    <mergeCell ref="Y53:Y54"/>
    <mergeCell ref="Z53:Z54"/>
    <mergeCell ref="L54:M54"/>
    <mergeCell ref="N54:O54"/>
    <mergeCell ref="P54:Q54"/>
    <mergeCell ref="L55:M55"/>
    <mergeCell ref="N55:O55"/>
    <mergeCell ref="P55:Q55"/>
    <mergeCell ref="L56:M56"/>
    <mergeCell ref="N56:O56"/>
    <mergeCell ref="P56:Q56"/>
    <mergeCell ref="L57:M57"/>
    <mergeCell ref="N57:O57"/>
    <mergeCell ref="P57:Q57"/>
    <mergeCell ref="L58:M58"/>
    <mergeCell ref="N58:O58"/>
    <mergeCell ref="P58:Q58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A52:Z52"/>
    <mergeCell ref="A4:Z4"/>
    <mergeCell ref="L63:M63"/>
    <mergeCell ref="N63:O63"/>
    <mergeCell ref="P63:Q63"/>
    <mergeCell ref="L64:M64"/>
    <mergeCell ref="N64:O64"/>
    <mergeCell ref="P64:Q64"/>
    <mergeCell ref="L61:M61"/>
    <mergeCell ref="N61:O61"/>
  </mergeCells>
  <printOptions/>
  <pageMargins left="0.3937007874015748" right="0.3937007874015748" top="0.3937007874015748" bottom="0.3937007874015748" header="0.11811023622047245" footer="0.11811023622047245"/>
  <pageSetup fitToHeight="2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Q26" sqref="Q26"/>
    </sheetView>
  </sheetViews>
  <sheetFormatPr defaultColWidth="9.00390625" defaultRowHeight="18" customHeight="1"/>
  <cols>
    <col min="1" max="1" width="3.25390625" style="6" customWidth="1"/>
    <col min="2" max="2" width="3.375" style="6" customWidth="1"/>
    <col min="3" max="3" width="0.6171875" style="6" customWidth="1"/>
    <col min="4" max="4" width="13.375" style="43" bestFit="1" customWidth="1"/>
    <col min="5" max="6" width="0.6171875" style="7" customWidth="1"/>
    <col min="7" max="7" width="15.00390625" style="43" customWidth="1"/>
    <col min="8" max="8" width="0.6171875" style="7" customWidth="1"/>
    <col min="9" max="9" width="5.00390625" style="7" customWidth="1"/>
    <col min="10" max="10" width="0.6171875" style="7" customWidth="1"/>
    <col min="11" max="11" width="16.875" style="43" bestFit="1" customWidth="1"/>
    <col min="12" max="12" width="0.6171875" style="7" customWidth="1"/>
    <col min="13" max="17" width="5.625" style="6" customWidth="1"/>
    <col min="18" max="18" width="8.125" style="6" customWidth="1"/>
    <col min="19" max="23" width="5.625" style="6" customWidth="1"/>
    <col min="24" max="24" width="6.00390625" style="6" bestFit="1" customWidth="1"/>
    <col min="25" max="25" width="8.125" style="128" customWidth="1"/>
    <col min="26" max="27" width="8.125" style="6" customWidth="1"/>
    <col min="28" max="28" width="9.50390625" style="1" customWidth="1"/>
    <col min="29" max="29" width="1.875" style="6" customWidth="1"/>
    <col min="30" max="30" width="11.125" style="6" bestFit="1" customWidth="1"/>
    <col min="31" max="31" width="3.50390625" style="6" customWidth="1"/>
    <col min="32" max="32" width="5.00390625" style="6" bestFit="1" customWidth="1"/>
    <col min="33" max="35" width="4.875" style="6" bestFit="1" customWidth="1"/>
    <col min="36" max="36" width="4.875" style="6" customWidth="1"/>
    <col min="37" max="37" width="6.375" style="6" bestFit="1" customWidth="1"/>
    <col min="38" max="38" width="5.75390625" style="6" customWidth="1"/>
    <col min="39" max="39" width="5.00390625" style="6" bestFit="1" customWidth="1"/>
    <col min="40" max="43" width="4.875" style="6" bestFit="1" customWidth="1"/>
    <col min="44" max="44" width="6.375" style="6" bestFit="1" customWidth="1"/>
    <col min="45" max="45" width="6.375" style="6" customWidth="1"/>
    <col min="46" max="46" width="15.375" style="6" bestFit="1" customWidth="1"/>
    <col min="47" max="47" width="15.375" style="6" customWidth="1"/>
    <col min="48" max="48" width="19.625" style="6" bestFit="1" customWidth="1"/>
    <col min="49" max="49" width="17.25390625" style="6" bestFit="1" customWidth="1"/>
    <col min="50" max="50" width="11.625" style="6" bestFit="1" customWidth="1"/>
    <col min="51" max="51" width="9.00390625" style="6" customWidth="1"/>
    <col min="52" max="52" width="11.625" style="6" bestFit="1" customWidth="1"/>
    <col min="53" max="16384" width="9.00390625" style="6" customWidth="1"/>
  </cols>
  <sheetData>
    <row r="1" spans="1:28" s="57" customFormat="1" ht="18" customHeight="1">
      <c r="A1" s="58" t="s">
        <v>49</v>
      </c>
      <c r="C1" s="58"/>
      <c r="D1" s="55"/>
      <c r="E1" s="56"/>
      <c r="F1" s="56"/>
      <c r="G1" s="55"/>
      <c r="H1" s="56"/>
      <c r="I1" s="56"/>
      <c r="J1" s="56"/>
      <c r="K1" s="55"/>
      <c r="L1" s="56"/>
      <c r="Y1" s="127"/>
      <c r="AB1" s="59"/>
    </row>
    <row r="2" spans="2:28" s="57" customFormat="1" ht="18" customHeight="1">
      <c r="B2" s="58"/>
      <c r="C2" s="58"/>
      <c r="D2" s="55"/>
      <c r="E2" s="56"/>
      <c r="F2" s="56"/>
      <c r="G2" s="55"/>
      <c r="H2" s="56"/>
      <c r="I2" s="56"/>
      <c r="J2" s="56"/>
      <c r="K2" s="55"/>
      <c r="L2" s="56"/>
      <c r="Y2" s="127"/>
      <c r="AB2" s="59"/>
    </row>
    <row r="3" spans="1:28" s="57" customFormat="1" ht="18" customHeight="1">
      <c r="A3" s="58" t="s">
        <v>315</v>
      </c>
      <c r="C3" s="58"/>
      <c r="D3" s="55"/>
      <c r="E3" s="56"/>
      <c r="F3" s="56"/>
      <c r="G3" s="55"/>
      <c r="H3" s="56"/>
      <c r="I3" s="56"/>
      <c r="J3" s="56"/>
      <c r="L3" s="56"/>
      <c r="Y3" s="127"/>
      <c r="AB3" s="59"/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1" ht="18" customHeight="1">
      <c r="A5" s="163"/>
      <c r="B5" s="164"/>
      <c r="C5" s="149"/>
      <c r="D5" s="144" t="s">
        <v>12</v>
      </c>
      <c r="E5" s="150"/>
      <c r="F5" s="149"/>
      <c r="G5" s="144" t="s">
        <v>13</v>
      </c>
      <c r="H5" s="150"/>
      <c r="I5" s="157" t="s">
        <v>47</v>
      </c>
      <c r="J5" s="149"/>
      <c r="K5" s="144" t="s">
        <v>1</v>
      </c>
      <c r="L5" s="150"/>
      <c r="M5" s="147" t="s">
        <v>15</v>
      </c>
      <c r="N5" s="147"/>
      <c r="O5" s="147"/>
      <c r="P5" s="147"/>
      <c r="Q5" s="147"/>
      <c r="R5" s="147"/>
      <c r="S5" s="147" t="s">
        <v>16</v>
      </c>
      <c r="T5" s="147"/>
      <c r="U5" s="147"/>
      <c r="V5" s="147"/>
      <c r="W5" s="147"/>
      <c r="X5" s="147"/>
      <c r="Y5" s="147"/>
      <c r="Z5" s="148" t="s">
        <v>31</v>
      </c>
      <c r="AA5" s="148" t="s">
        <v>36</v>
      </c>
      <c r="AB5" s="2"/>
      <c r="AC5" s="10"/>
      <c r="AD5" s="10"/>
      <c r="AE5" s="10"/>
      <c r="AF5" s="151"/>
      <c r="AG5" s="151"/>
      <c r="AH5" s="151"/>
      <c r="AI5" s="151"/>
      <c r="AJ5" s="151"/>
      <c r="AK5" s="10"/>
      <c r="AL5" s="10"/>
      <c r="AM5" s="151"/>
      <c r="AN5" s="151"/>
      <c r="AO5" s="151"/>
      <c r="AP5" s="151"/>
      <c r="AQ5" s="151"/>
      <c r="AR5" s="10"/>
      <c r="AS5" s="10"/>
      <c r="AT5" s="10"/>
      <c r="AU5" s="10"/>
      <c r="AV5" s="10"/>
      <c r="AW5" s="10"/>
      <c r="AX5" s="10"/>
      <c r="AY5" s="10"/>
    </row>
    <row r="6" spans="1:51" s="12" customFormat="1" ht="18" customHeight="1">
      <c r="A6" s="165"/>
      <c r="B6" s="166"/>
      <c r="C6" s="149"/>
      <c r="D6" s="144"/>
      <c r="E6" s="150"/>
      <c r="F6" s="149"/>
      <c r="G6" s="144"/>
      <c r="H6" s="150"/>
      <c r="I6" s="158"/>
      <c r="J6" s="149"/>
      <c r="K6" s="144"/>
      <c r="L6" s="150"/>
      <c r="M6" s="9" t="s">
        <v>3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9</v>
      </c>
      <c r="S6" s="9" t="s">
        <v>3</v>
      </c>
      <c r="T6" s="9" t="s">
        <v>4</v>
      </c>
      <c r="U6" s="9" t="s">
        <v>5</v>
      </c>
      <c r="V6" s="9" t="s">
        <v>6</v>
      </c>
      <c r="W6" s="9" t="s">
        <v>7</v>
      </c>
      <c r="X6" s="9" t="s">
        <v>8</v>
      </c>
      <c r="Y6" s="124" t="s">
        <v>9</v>
      </c>
      <c r="Z6" s="148"/>
      <c r="AA6" s="148"/>
      <c r="AB6" s="3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8" customHeight="1">
      <c r="A7" s="167">
        <f>RANK(AA7,$AA$7:$AA$22)</f>
        <v>1</v>
      </c>
      <c r="B7" s="171" t="s">
        <v>312</v>
      </c>
      <c r="C7" s="28"/>
      <c r="D7" s="67" t="str">
        <f>'低女'!C7</f>
        <v>楠　　玲弥</v>
      </c>
      <c r="E7" s="61"/>
      <c r="F7" s="62"/>
      <c r="G7" s="67" t="str">
        <f>'低女'!F7</f>
        <v>くすのき　れいみ</v>
      </c>
      <c r="H7" s="64"/>
      <c r="I7" s="67">
        <f>'低女'!H7</f>
        <v>2</v>
      </c>
      <c r="J7" s="66"/>
      <c r="K7" s="67" t="str">
        <f>'低女'!J7</f>
        <v>熊本ＴＣ</v>
      </c>
      <c r="L7" s="39"/>
      <c r="M7" s="125">
        <f>'低女'!L7</f>
        <v>7.6</v>
      </c>
      <c r="N7" s="125">
        <f>'低女'!M7</f>
        <v>7.3</v>
      </c>
      <c r="O7" s="125">
        <f>'低女'!N7</f>
        <v>7.7</v>
      </c>
      <c r="P7" s="125">
        <f>'低女'!O7</f>
        <v>7.4</v>
      </c>
      <c r="Q7" s="125">
        <f>'低女'!P7</f>
        <v>7.2</v>
      </c>
      <c r="R7" s="125">
        <f>'低女'!Q7</f>
        <v>22.3</v>
      </c>
      <c r="S7" s="125">
        <f>'低女'!R7</f>
        <v>7.7</v>
      </c>
      <c r="T7" s="125">
        <f>'低女'!S7</f>
        <v>7.6</v>
      </c>
      <c r="U7" s="125">
        <f>'低女'!T7</f>
        <v>7.6</v>
      </c>
      <c r="V7" s="125">
        <f>'低女'!U7</f>
        <v>7.2</v>
      </c>
      <c r="W7" s="125">
        <f>'低女'!V7</f>
        <v>7.5</v>
      </c>
      <c r="X7" s="125">
        <f>'低女'!W7</f>
        <v>1</v>
      </c>
      <c r="Y7" s="125">
        <f>'低女'!X7</f>
        <v>23.7</v>
      </c>
      <c r="Z7" s="125">
        <f>'低女'!Y7</f>
        <v>46</v>
      </c>
      <c r="AA7" s="170">
        <f>SUM(Z7:Z10)</f>
        <v>195.29999999999998</v>
      </c>
      <c r="AC7" s="10"/>
      <c r="AD7" s="10"/>
      <c r="AE7" s="10"/>
      <c r="AF7" s="17"/>
      <c r="AG7" s="17"/>
      <c r="AH7" s="17"/>
      <c r="AI7" s="17"/>
      <c r="AJ7" s="17"/>
      <c r="AK7" s="18"/>
      <c r="AL7" s="18"/>
      <c r="AM7" s="17"/>
      <c r="AN7" s="17"/>
      <c r="AO7" s="17"/>
      <c r="AP7" s="17"/>
      <c r="AQ7" s="17"/>
      <c r="AR7" s="18"/>
      <c r="AS7" s="19"/>
      <c r="AT7" s="10"/>
      <c r="AU7" s="10"/>
      <c r="AV7" s="20"/>
      <c r="AW7" s="20"/>
      <c r="AX7" s="18"/>
      <c r="AY7" s="10"/>
    </row>
    <row r="8" spans="1:51" ht="18" customHeight="1">
      <c r="A8" s="168"/>
      <c r="B8" s="147"/>
      <c r="C8" s="28"/>
      <c r="D8" s="67" t="str">
        <f>'高女'!C7</f>
        <v>竹嵜姫花</v>
      </c>
      <c r="E8" s="61"/>
      <c r="F8" s="62"/>
      <c r="G8" s="67" t="str">
        <f>'高女'!F7</f>
        <v>たけざき　ひめか</v>
      </c>
      <c r="H8" s="64"/>
      <c r="I8" s="67">
        <f>'高女'!H7</f>
        <v>6</v>
      </c>
      <c r="J8" s="66"/>
      <c r="K8" s="67" t="str">
        <f>'高女'!J7</f>
        <v>熊本ＴＣ</v>
      </c>
      <c r="L8" s="39"/>
      <c r="M8" s="125">
        <f>'高女'!L7</f>
        <v>8.3</v>
      </c>
      <c r="N8" s="125">
        <f>'高女'!M7</f>
        <v>8.3</v>
      </c>
      <c r="O8" s="125">
        <f>'高女'!N7</f>
        <v>8.1</v>
      </c>
      <c r="P8" s="125">
        <f>'高女'!O7</f>
        <v>7.4</v>
      </c>
      <c r="Q8" s="125">
        <f>'高女'!P7</f>
        <v>8.1</v>
      </c>
      <c r="R8" s="125">
        <f>'高女'!Q7</f>
        <v>24.5</v>
      </c>
      <c r="S8" s="125">
        <f>'高女'!R7</f>
        <v>7.3</v>
      </c>
      <c r="T8" s="125">
        <f>'高女'!S7</f>
        <v>7.5</v>
      </c>
      <c r="U8" s="125">
        <f>'高女'!T7</f>
        <v>7.4</v>
      </c>
      <c r="V8" s="125">
        <f>'高女'!U7</f>
        <v>8.4</v>
      </c>
      <c r="W8" s="125">
        <f>'高女'!V7</f>
        <v>7.3</v>
      </c>
      <c r="X8" s="125">
        <f>'高女'!W7</f>
        <v>5</v>
      </c>
      <c r="Y8" s="125">
        <f>'高女'!X7</f>
        <v>27.2</v>
      </c>
      <c r="Z8" s="125">
        <f>'高女'!Y7</f>
        <v>51.7</v>
      </c>
      <c r="AA8" s="170"/>
      <c r="AC8" s="10"/>
      <c r="AD8" s="10"/>
      <c r="AE8" s="10"/>
      <c r="AF8" s="17"/>
      <c r="AG8" s="17"/>
      <c r="AH8" s="17"/>
      <c r="AI8" s="17"/>
      <c r="AJ8" s="17"/>
      <c r="AK8" s="18"/>
      <c r="AL8" s="18"/>
      <c r="AM8" s="17"/>
      <c r="AN8" s="17"/>
      <c r="AO8" s="17"/>
      <c r="AP8" s="17"/>
      <c r="AQ8" s="17"/>
      <c r="AR8" s="18"/>
      <c r="AS8" s="19"/>
      <c r="AT8" s="10"/>
      <c r="AU8" s="10"/>
      <c r="AV8" s="20"/>
      <c r="AW8" s="20"/>
      <c r="AX8" s="18"/>
      <c r="AY8" s="10"/>
    </row>
    <row r="9" spans="1:52" ht="18" customHeight="1">
      <c r="A9" s="168"/>
      <c r="B9" s="147"/>
      <c r="C9" s="28"/>
      <c r="D9" s="60" t="str">
        <f>'高女'!C8</f>
        <v>堀川真良</v>
      </c>
      <c r="E9" s="61"/>
      <c r="F9" s="62"/>
      <c r="G9" s="60" t="str">
        <f>'高女'!F8</f>
        <v>ほりかわ　まさら</v>
      </c>
      <c r="H9" s="64"/>
      <c r="I9" s="60">
        <f>'高女'!H8</f>
        <v>4</v>
      </c>
      <c r="J9" s="66"/>
      <c r="K9" s="60" t="str">
        <f>'高女'!J8</f>
        <v>八代ＴＣ</v>
      </c>
      <c r="L9" s="39"/>
      <c r="M9" s="126">
        <f>'高女'!L8</f>
        <v>7.7</v>
      </c>
      <c r="N9" s="126">
        <f>'高女'!M8</f>
        <v>7.6</v>
      </c>
      <c r="O9" s="126">
        <f>'高女'!N8</f>
        <v>8.1</v>
      </c>
      <c r="P9" s="126">
        <f>'高女'!O8</f>
        <v>7.4</v>
      </c>
      <c r="Q9" s="126">
        <f>'高女'!P8</f>
        <v>7.9</v>
      </c>
      <c r="R9" s="126">
        <f>'高女'!Q8</f>
        <v>23.200000000000003</v>
      </c>
      <c r="S9" s="126">
        <f>'高女'!R8</f>
        <v>6.8</v>
      </c>
      <c r="T9" s="126">
        <f>'高女'!S8</f>
        <v>7.3</v>
      </c>
      <c r="U9" s="126">
        <f>'高女'!T8</f>
        <v>6.8</v>
      </c>
      <c r="V9" s="126">
        <f>'高女'!U8</f>
        <v>6.9</v>
      </c>
      <c r="W9" s="126">
        <f>'高女'!V8</f>
        <v>7.3</v>
      </c>
      <c r="X9" s="126">
        <f>'高女'!W8</f>
        <v>4.3</v>
      </c>
      <c r="Y9" s="126">
        <f>'高女'!X8</f>
        <v>25.3</v>
      </c>
      <c r="Z9" s="126">
        <f>'高女'!Y8</f>
        <v>48.5</v>
      </c>
      <c r="AA9" s="170"/>
      <c r="AC9" s="10"/>
      <c r="AD9" s="10"/>
      <c r="AE9" s="10"/>
      <c r="AF9" s="17"/>
      <c r="AG9" s="17"/>
      <c r="AH9" s="17"/>
      <c r="AI9" s="17"/>
      <c r="AJ9" s="17"/>
      <c r="AK9" s="18"/>
      <c r="AL9" s="18"/>
      <c r="AM9" s="17"/>
      <c r="AN9" s="17"/>
      <c r="AO9" s="17"/>
      <c r="AP9" s="17"/>
      <c r="AQ9" s="17"/>
      <c r="AR9" s="18"/>
      <c r="AS9" s="19"/>
      <c r="AT9" s="10"/>
      <c r="AU9" s="10"/>
      <c r="AV9" s="20"/>
      <c r="AW9" s="20"/>
      <c r="AX9" s="18"/>
      <c r="AY9" s="10"/>
      <c r="AZ9" s="21"/>
    </row>
    <row r="10" spans="1:51" ht="18" customHeight="1">
      <c r="A10" s="169"/>
      <c r="B10" s="147"/>
      <c r="C10" s="28"/>
      <c r="D10" s="60" t="str">
        <f>'中男'!C8</f>
        <v>竹嵜　斗己亜</v>
      </c>
      <c r="E10" s="61"/>
      <c r="F10" s="62"/>
      <c r="G10" s="60" t="str">
        <f>'中男'!F8</f>
        <v>たけざき　ときあ</v>
      </c>
      <c r="H10" s="64"/>
      <c r="I10" s="60">
        <f>'中男'!H8</f>
        <v>3</v>
      </c>
      <c r="J10" s="66"/>
      <c r="K10" s="60" t="str">
        <f>'中男'!J8</f>
        <v>熊本ＴＣ</v>
      </c>
      <c r="L10" s="39"/>
      <c r="M10" s="126">
        <f>'中男'!L8</f>
        <v>7.8</v>
      </c>
      <c r="N10" s="126">
        <f>'中男'!M8</f>
        <v>7.8</v>
      </c>
      <c r="O10" s="126">
        <f>'中男'!N8</f>
        <v>7.9</v>
      </c>
      <c r="P10" s="126">
        <f>'中男'!O8</f>
        <v>7.2</v>
      </c>
      <c r="Q10" s="126">
        <f>'中男'!P8</f>
        <v>7.4</v>
      </c>
      <c r="R10" s="126">
        <f>'中男'!Q8</f>
        <v>23</v>
      </c>
      <c r="S10" s="126">
        <f>'中男'!R8</f>
        <v>6.8</v>
      </c>
      <c r="T10" s="126">
        <f>'中男'!S8</f>
        <v>7.3</v>
      </c>
      <c r="U10" s="126">
        <f>'中男'!T8</f>
        <v>7.4</v>
      </c>
      <c r="V10" s="126">
        <f>'中男'!U8</f>
        <v>7.4</v>
      </c>
      <c r="W10" s="126">
        <f>'中男'!V8</f>
        <v>7</v>
      </c>
      <c r="X10" s="126">
        <f>'中男'!W8</f>
        <v>4.4</v>
      </c>
      <c r="Y10" s="126">
        <f>'中男'!X8</f>
        <v>26.1</v>
      </c>
      <c r="Z10" s="126">
        <f>'中男'!Y8</f>
        <v>49.1</v>
      </c>
      <c r="AA10" s="170"/>
      <c r="AC10" s="10"/>
      <c r="AD10" s="10"/>
      <c r="AE10" s="10"/>
      <c r="AF10" s="17"/>
      <c r="AG10" s="17"/>
      <c r="AH10" s="17"/>
      <c r="AI10" s="17"/>
      <c r="AJ10" s="17"/>
      <c r="AK10" s="18"/>
      <c r="AL10" s="18"/>
      <c r="AM10" s="17"/>
      <c r="AN10" s="17"/>
      <c r="AO10" s="17"/>
      <c r="AP10" s="17"/>
      <c r="AQ10" s="17"/>
      <c r="AR10" s="18"/>
      <c r="AS10" s="19"/>
      <c r="AT10" s="10"/>
      <c r="AU10" s="10"/>
      <c r="AV10" s="20"/>
      <c r="AW10" s="20"/>
      <c r="AX10" s="18"/>
      <c r="AY10" s="10"/>
    </row>
    <row r="11" spans="1:51" ht="18" customHeight="1">
      <c r="A11" s="167">
        <f>RANK(AA11,$AA$7:$AA$22)</f>
        <v>2</v>
      </c>
      <c r="B11" s="171" t="s">
        <v>313</v>
      </c>
      <c r="C11" s="28"/>
      <c r="D11" s="60" t="str">
        <f>'低男'!C7</f>
        <v>吉ノ薗悠李</v>
      </c>
      <c r="E11" s="61">
        <f>'低男'!D7</f>
        <v>0</v>
      </c>
      <c r="F11" s="62">
        <f>'低男'!E7</f>
        <v>0</v>
      </c>
      <c r="G11" s="60" t="str">
        <f>'低男'!F7</f>
        <v>よしのその　ゆうり</v>
      </c>
      <c r="H11" s="61">
        <f>'低男'!G7</f>
        <v>0</v>
      </c>
      <c r="I11" s="60">
        <f>'低男'!H7</f>
        <v>3</v>
      </c>
      <c r="J11" s="62">
        <f>'低男'!I7</f>
        <v>0</v>
      </c>
      <c r="K11" s="60" t="str">
        <f>'低男'!J7</f>
        <v>小林Ｔ.ＪＵＮＰＩＮ</v>
      </c>
      <c r="L11" s="61">
        <f>'低男'!K7</f>
        <v>0</v>
      </c>
      <c r="M11" s="126">
        <f>'低男'!L7</f>
        <v>7</v>
      </c>
      <c r="N11" s="126">
        <f>'低男'!M7</f>
        <v>6.8</v>
      </c>
      <c r="O11" s="126">
        <f>'低男'!N7</f>
        <v>7.9</v>
      </c>
      <c r="P11" s="126">
        <f>'低男'!O7</f>
        <v>7.1</v>
      </c>
      <c r="Q11" s="126">
        <f>'低男'!P7</f>
        <v>7.3</v>
      </c>
      <c r="R11" s="126">
        <f>'低男'!Q7</f>
        <v>21.4</v>
      </c>
      <c r="S11" s="126">
        <f>'低男'!R7</f>
        <v>6.9</v>
      </c>
      <c r="T11" s="126">
        <f>'低男'!S7</f>
        <v>7</v>
      </c>
      <c r="U11" s="126">
        <f>'低男'!T7</f>
        <v>6.9</v>
      </c>
      <c r="V11" s="126">
        <f>'低男'!U7</f>
        <v>7</v>
      </c>
      <c r="W11" s="126">
        <f>'低男'!V7</f>
        <v>7.1</v>
      </c>
      <c r="X11" s="126">
        <f>'低男'!W7</f>
        <v>1.3</v>
      </c>
      <c r="Y11" s="130">
        <f>'低男'!X7</f>
        <v>22.2</v>
      </c>
      <c r="Z11" s="126">
        <f>'低男'!Y7</f>
        <v>43.6</v>
      </c>
      <c r="AA11" s="170">
        <f>SUM(Z11:Z14)</f>
        <v>184.8</v>
      </c>
      <c r="AC11" s="10"/>
      <c r="AD11" s="10"/>
      <c r="AE11" s="10"/>
      <c r="AF11" s="17"/>
      <c r="AG11" s="17"/>
      <c r="AH11" s="17"/>
      <c r="AI11" s="17"/>
      <c r="AJ11" s="17"/>
      <c r="AK11" s="18"/>
      <c r="AL11" s="18"/>
      <c r="AM11" s="17"/>
      <c r="AN11" s="17"/>
      <c r="AO11" s="17"/>
      <c r="AP11" s="17"/>
      <c r="AQ11" s="17"/>
      <c r="AR11" s="18"/>
      <c r="AS11" s="19"/>
      <c r="AT11" s="10"/>
      <c r="AU11" s="10"/>
      <c r="AV11" s="20"/>
      <c r="AW11" s="20"/>
      <c r="AX11" s="18"/>
      <c r="AY11" s="10"/>
    </row>
    <row r="12" spans="1:51" ht="18" customHeight="1">
      <c r="A12" s="168"/>
      <c r="B12" s="147"/>
      <c r="C12" s="28"/>
      <c r="D12" s="60" t="str">
        <f>'高男'!C9</f>
        <v>吉ノ薗琉以</v>
      </c>
      <c r="E12" s="61">
        <f>'高男'!D9</f>
        <v>0</v>
      </c>
      <c r="F12" s="62">
        <f>'高男'!E9</f>
        <v>0</v>
      </c>
      <c r="G12" s="60" t="str">
        <f>'高男'!F9</f>
        <v>よしのその　るい</v>
      </c>
      <c r="H12" s="61">
        <f>'高男'!G9</f>
        <v>0</v>
      </c>
      <c r="I12" s="60">
        <f>'高男'!H9</f>
        <v>6</v>
      </c>
      <c r="J12" s="62">
        <f>'高男'!I9</f>
        <v>0</v>
      </c>
      <c r="K12" s="60" t="str">
        <f>'高男'!J9</f>
        <v>小林Ｔ.ＪＵＮＰＩＮ</v>
      </c>
      <c r="L12" s="61">
        <f>'高男'!K9</f>
        <v>0</v>
      </c>
      <c r="M12" s="126">
        <f>'高男'!L9</f>
        <v>7.2</v>
      </c>
      <c r="N12" s="126">
        <f>'高男'!M9</f>
        <v>7.5</v>
      </c>
      <c r="O12" s="126">
        <f>'高男'!N9</f>
        <v>7.6</v>
      </c>
      <c r="P12" s="126">
        <f>'高男'!O9</f>
        <v>6.9</v>
      </c>
      <c r="Q12" s="126">
        <f>'高男'!P9</f>
        <v>7.5</v>
      </c>
      <c r="R12" s="126">
        <f>'高男'!Q9</f>
        <v>22.2</v>
      </c>
      <c r="S12" s="126">
        <f>'高男'!R9</f>
        <v>6.9</v>
      </c>
      <c r="T12" s="126">
        <f>'高男'!S9</f>
        <v>7.2</v>
      </c>
      <c r="U12" s="126">
        <f>'高男'!T9</f>
        <v>7.3</v>
      </c>
      <c r="V12" s="126">
        <f>'高男'!U9</f>
        <v>7.2</v>
      </c>
      <c r="W12" s="126">
        <f>'高男'!V9</f>
        <v>7</v>
      </c>
      <c r="X12" s="126">
        <f>'高男'!W9</f>
        <v>2.5</v>
      </c>
      <c r="Y12" s="130">
        <f>'高男'!X9</f>
        <v>23.9</v>
      </c>
      <c r="Z12" s="126">
        <f>'高男'!Y9</f>
        <v>46.1</v>
      </c>
      <c r="AA12" s="170"/>
      <c r="AC12" s="10"/>
      <c r="AD12" s="10"/>
      <c r="AE12" s="10"/>
      <c r="AF12" s="17"/>
      <c r="AG12" s="17"/>
      <c r="AH12" s="17"/>
      <c r="AI12" s="17"/>
      <c r="AJ12" s="17"/>
      <c r="AK12" s="18"/>
      <c r="AL12" s="18"/>
      <c r="AM12" s="17"/>
      <c r="AN12" s="17"/>
      <c r="AO12" s="17"/>
      <c r="AP12" s="17"/>
      <c r="AQ12" s="17"/>
      <c r="AR12" s="18"/>
      <c r="AS12" s="19"/>
      <c r="AT12" s="10"/>
      <c r="AU12" s="10"/>
      <c r="AV12" s="20"/>
      <c r="AW12" s="20"/>
      <c r="AX12" s="18"/>
      <c r="AY12" s="10"/>
    </row>
    <row r="13" spans="1:51" ht="18" customHeight="1">
      <c r="A13" s="168"/>
      <c r="B13" s="147"/>
      <c r="C13" s="28"/>
      <c r="D13" s="60" t="str">
        <f>'中男'!C9</f>
        <v>小川結生</v>
      </c>
      <c r="E13" s="61">
        <f>'中男'!D12</f>
        <v>0</v>
      </c>
      <c r="F13" s="62">
        <f>'中男'!E12</f>
        <v>0</v>
      </c>
      <c r="G13" s="60" t="str">
        <f>'中男'!F9</f>
        <v>おがわ　ゆうき</v>
      </c>
      <c r="H13" s="61">
        <f>'中男'!G12</f>
        <v>0</v>
      </c>
      <c r="I13" s="60">
        <f>'中男'!H9</f>
        <v>2</v>
      </c>
      <c r="J13" s="62">
        <f>'中男'!I12</f>
        <v>0</v>
      </c>
      <c r="K13" s="60" t="str">
        <f>'中男'!J9</f>
        <v>小林Ｔ．ＪＵＮＰＩＮ</v>
      </c>
      <c r="L13" s="61">
        <f>'中男'!K12</f>
        <v>0</v>
      </c>
      <c r="M13" s="126">
        <f>'中男'!L9</f>
        <v>7.8</v>
      </c>
      <c r="N13" s="126">
        <f>'中男'!M9</f>
        <v>7.7</v>
      </c>
      <c r="O13" s="126">
        <f>'中男'!N9</f>
        <v>7.9</v>
      </c>
      <c r="P13" s="126">
        <f>'中男'!O9</f>
        <v>7.1</v>
      </c>
      <c r="Q13" s="126">
        <f>'中男'!P9</f>
        <v>7.3</v>
      </c>
      <c r="R13" s="126">
        <f>'中男'!Q9</f>
        <v>22.8</v>
      </c>
      <c r="S13" s="126">
        <f>'中男'!R9</f>
        <v>7.5</v>
      </c>
      <c r="T13" s="126">
        <f>'中男'!S9</f>
        <v>7.4</v>
      </c>
      <c r="U13" s="126">
        <f>'中男'!T9</f>
        <v>7.7</v>
      </c>
      <c r="V13" s="126">
        <f>'中男'!U9</f>
        <v>6.9</v>
      </c>
      <c r="W13" s="126">
        <f>'中男'!V9</f>
        <v>7.1</v>
      </c>
      <c r="X13" s="126">
        <f>'中男'!W9</f>
        <v>3.8</v>
      </c>
      <c r="Y13" s="126">
        <f>'中男'!X9</f>
        <v>25.8</v>
      </c>
      <c r="Z13" s="126">
        <f>'中男'!Y9</f>
        <v>48.6</v>
      </c>
      <c r="AA13" s="170"/>
      <c r="AC13" s="10"/>
      <c r="AD13" s="10"/>
      <c r="AE13" s="22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3"/>
      <c r="AT13" s="10"/>
      <c r="AU13" s="10"/>
      <c r="AV13" s="20"/>
      <c r="AW13" s="20"/>
      <c r="AX13" s="18"/>
      <c r="AY13" s="10"/>
    </row>
    <row r="14" spans="1:51" ht="18" customHeight="1">
      <c r="A14" s="169"/>
      <c r="B14" s="147"/>
      <c r="C14" s="28"/>
      <c r="D14" s="67" t="str">
        <f>'中女'!C11</f>
        <v>鎌田優実</v>
      </c>
      <c r="E14" s="64">
        <f>'中女'!D18</f>
        <v>0</v>
      </c>
      <c r="F14" s="66">
        <f>'中女'!E18</f>
        <v>0</v>
      </c>
      <c r="G14" s="67" t="str">
        <f>'中女'!F11</f>
        <v>かまだ　ゆみ</v>
      </c>
      <c r="H14" s="64">
        <f>'中女'!G18</f>
        <v>0</v>
      </c>
      <c r="I14" s="67">
        <f>'中女'!H11</f>
        <v>3</v>
      </c>
      <c r="J14" s="66">
        <f>'中女'!I18</f>
        <v>0</v>
      </c>
      <c r="K14" s="67" t="str">
        <f>'中女'!J11</f>
        <v>小林Ｔ.ＪＵＮＰＩＮ</v>
      </c>
      <c r="L14" s="64">
        <f>'中女'!K18</f>
        <v>0</v>
      </c>
      <c r="M14" s="125">
        <f>'中女'!L11</f>
        <v>7.6</v>
      </c>
      <c r="N14" s="125">
        <f>'中女'!M11</f>
        <v>7.6</v>
      </c>
      <c r="O14" s="125">
        <f>'中女'!N11</f>
        <v>7.5</v>
      </c>
      <c r="P14" s="125">
        <f>'中女'!O11</f>
        <v>7.2</v>
      </c>
      <c r="Q14" s="125">
        <f>'中女'!P11</f>
        <v>7.2</v>
      </c>
      <c r="R14" s="125">
        <f>'中女'!Q11</f>
        <v>22.3</v>
      </c>
      <c r="S14" s="125">
        <f>'中女'!R11</f>
        <v>7.2</v>
      </c>
      <c r="T14" s="125">
        <f>'中女'!S11</f>
        <v>7.4</v>
      </c>
      <c r="U14" s="125">
        <f>'中女'!T11</f>
        <v>7.3</v>
      </c>
      <c r="V14" s="125">
        <f>'中女'!U11</f>
        <v>7.1</v>
      </c>
      <c r="W14" s="125">
        <f>'中女'!V11</f>
        <v>7.1</v>
      </c>
      <c r="X14" s="125">
        <f>'中女'!W11</f>
        <v>2.6</v>
      </c>
      <c r="Y14" s="125">
        <f>'中女'!X11</f>
        <v>24.200000000000003</v>
      </c>
      <c r="Z14" s="125">
        <f>'中女'!Y11</f>
        <v>46.5</v>
      </c>
      <c r="AA14" s="170"/>
      <c r="AC14" s="10"/>
      <c r="AD14" s="10"/>
      <c r="AE14" s="22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3"/>
      <c r="AT14" s="10"/>
      <c r="AU14" s="10"/>
      <c r="AV14" s="20"/>
      <c r="AW14" s="20"/>
      <c r="AX14" s="18"/>
      <c r="AY14" s="10"/>
    </row>
    <row r="15" spans="1:51" ht="18" customHeight="1">
      <c r="A15" s="167">
        <f>RANK(AA15,$AA$7:$AA$22)</f>
        <v>3</v>
      </c>
      <c r="B15" s="171" t="s">
        <v>311</v>
      </c>
      <c r="C15" s="28"/>
      <c r="D15" s="67" t="str">
        <f>'低男'!C9</f>
        <v>小野颯太郎</v>
      </c>
      <c r="E15" s="64">
        <f>'低男'!D9</f>
        <v>0</v>
      </c>
      <c r="F15" s="66">
        <f>'低男'!E9</f>
        <v>0</v>
      </c>
      <c r="G15" s="67" t="str">
        <f>'低男'!F9</f>
        <v>おの　そうたろう</v>
      </c>
      <c r="H15" s="64">
        <f>'低男'!G9</f>
        <v>0</v>
      </c>
      <c r="I15" s="67">
        <f>'低男'!H9</f>
        <v>1</v>
      </c>
      <c r="J15" s="66">
        <f>'低男'!I9</f>
        <v>0</v>
      </c>
      <c r="K15" s="67" t="str">
        <f>'低男'!J9</f>
        <v>ｴｱｰﾌﾛｰﾄ</v>
      </c>
      <c r="L15" s="64">
        <f>'低男'!K9</f>
        <v>0</v>
      </c>
      <c r="M15" s="125">
        <f>'低男'!L9</f>
        <v>6</v>
      </c>
      <c r="N15" s="125">
        <f>'低男'!M9</f>
        <v>6.1</v>
      </c>
      <c r="O15" s="125">
        <f>'低男'!N9</f>
        <v>6.4</v>
      </c>
      <c r="P15" s="125">
        <f>'低男'!O9</f>
        <v>6.8</v>
      </c>
      <c r="Q15" s="125">
        <f>'低男'!P9</f>
        <v>6.3</v>
      </c>
      <c r="R15" s="125">
        <f>'低男'!Q9</f>
        <v>18.799999999999997</v>
      </c>
      <c r="S15" s="125">
        <f>'低男'!R9</f>
        <v>5.7</v>
      </c>
      <c r="T15" s="125">
        <f>'低男'!S9</f>
        <v>6</v>
      </c>
      <c r="U15" s="125">
        <f>'低男'!T9</f>
        <v>5.8</v>
      </c>
      <c r="V15" s="125">
        <f>'低男'!U9</f>
        <v>5.9</v>
      </c>
      <c r="W15" s="125">
        <f>'低男'!V9</f>
        <v>6</v>
      </c>
      <c r="X15" s="125">
        <f>'低男'!W9</f>
        <v>0.9</v>
      </c>
      <c r="Y15" s="129">
        <f>'低男'!X9</f>
        <v>18.599999999999998</v>
      </c>
      <c r="Z15" s="125">
        <f>'低男'!Y9</f>
        <v>37.4</v>
      </c>
      <c r="AA15" s="170">
        <f>SUM(Z15:Z18)</f>
        <v>183.20000000000002</v>
      </c>
      <c r="AC15" s="10"/>
      <c r="AD15" s="10"/>
      <c r="AE15" s="10"/>
      <c r="AF15" s="17"/>
      <c r="AG15" s="17"/>
      <c r="AH15" s="17"/>
      <c r="AI15" s="17"/>
      <c r="AJ15" s="17"/>
      <c r="AK15" s="18"/>
      <c r="AL15" s="18"/>
      <c r="AM15" s="17"/>
      <c r="AN15" s="17"/>
      <c r="AO15" s="17"/>
      <c r="AP15" s="17"/>
      <c r="AQ15" s="17"/>
      <c r="AR15" s="18"/>
      <c r="AS15" s="19"/>
      <c r="AT15" s="10"/>
      <c r="AU15" s="10"/>
      <c r="AV15" s="20"/>
      <c r="AW15" s="20"/>
      <c r="AX15" s="18"/>
      <c r="AY15" s="10"/>
    </row>
    <row r="16" spans="1:51" ht="18" customHeight="1">
      <c r="A16" s="168"/>
      <c r="B16" s="147"/>
      <c r="C16" s="28"/>
      <c r="D16" s="60" t="str">
        <f>'高男'!C8</f>
        <v>石田　　孝</v>
      </c>
      <c r="E16" s="61">
        <f>'高男'!D11</f>
        <v>0</v>
      </c>
      <c r="F16" s="28"/>
      <c r="G16" s="60" t="str">
        <f>'高男'!F8</f>
        <v>いしだ　たかし</v>
      </c>
      <c r="H16" s="61">
        <f>'高男'!G11</f>
        <v>0</v>
      </c>
      <c r="I16" s="60">
        <f>'高男'!H8</f>
        <v>4</v>
      </c>
      <c r="J16" s="62">
        <f>'高男'!I11</f>
        <v>0</v>
      </c>
      <c r="K16" s="60" t="str">
        <f>'高男'!J8</f>
        <v>ｽﾍﾟｰｽｳｫｰｸ</v>
      </c>
      <c r="L16" s="61">
        <f>'高男'!K11</f>
        <v>0</v>
      </c>
      <c r="M16" s="126">
        <f>'高男'!L8</f>
        <v>7.9</v>
      </c>
      <c r="N16" s="126">
        <f>'高男'!M8</f>
        <v>7.7</v>
      </c>
      <c r="O16" s="126">
        <f>'高男'!N8</f>
        <v>7.3</v>
      </c>
      <c r="P16" s="126">
        <f>'高男'!O8</f>
        <v>7</v>
      </c>
      <c r="Q16" s="126">
        <f>'高男'!P8</f>
        <v>7.4</v>
      </c>
      <c r="R16" s="126">
        <f>'高男'!Q8</f>
        <v>22.400000000000002</v>
      </c>
      <c r="S16" s="126">
        <f>'高男'!R8</f>
        <v>7.2</v>
      </c>
      <c r="T16" s="126">
        <f>'高男'!S8</f>
        <v>7.1</v>
      </c>
      <c r="U16" s="126">
        <f>'高男'!T8</f>
        <v>7.4</v>
      </c>
      <c r="V16" s="126">
        <f>'高男'!U8</f>
        <v>7.1</v>
      </c>
      <c r="W16" s="126">
        <f>'高男'!V8</f>
        <v>7.1</v>
      </c>
      <c r="X16" s="126">
        <f>'高男'!W8</f>
        <v>3.7</v>
      </c>
      <c r="Y16" s="130">
        <f>'高男'!X8</f>
        <v>25.099999999999998</v>
      </c>
      <c r="Z16" s="126">
        <f>'高男'!Y8</f>
        <v>47.5</v>
      </c>
      <c r="AA16" s="170"/>
      <c r="AC16" s="10"/>
      <c r="AD16" s="10"/>
      <c r="AE16" s="10"/>
      <c r="AF16" s="17"/>
      <c r="AG16" s="17"/>
      <c r="AH16" s="17"/>
      <c r="AI16" s="17"/>
      <c r="AJ16" s="17"/>
      <c r="AK16" s="18"/>
      <c r="AL16" s="18"/>
      <c r="AM16" s="17"/>
      <c r="AN16" s="17"/>
      <c r="AO16" s="17"/>
      <c r="AP16" s="17"/>
      <c r="AQ16" s="17"/>
      <c r="AR16" s="18"/>
      <c r="AS16" s="19"/>
      <c r="AT16" s="10"/>
      <c r="AU16" s="10"/>
      <c r="AV16" s="20"/>
      <c r="AW16" s="20"/>
      <c r="AX16" s="18"/>
      <c r="AY16" s="10"/>
    </row>
    <row r="17" spans="1:51" ht="18" customHeight="1">
      <c r="A17" s="168"/>
      <c r="B17" s="147"/>
      <c r="C17" s="28"/>
      <c r="D17" s="67" t="str">
        <f>'中女'!C8</f>
        <v>岡部優海</v>
      </c>
      <c r="E17" s="64">
        <f>'中女'!D20</f>
        <v>0</v>
      </c>
      <c r="F17" s="66">
        <f>'中女'!E20</f>
        <v>0</v>
      </c>
      <c r="G17" s="67" t="str">
        <f>'中女'!F8</f>
        <v>おかべ　ゆうみ</v>
      </c>
      <c r="H17" s="64">
        <f>'中女'!G20</f>
        <v>0</v>
      </c>
      <c r="I17" s="67">
        <f>'中女'!H8</f>
        <v>1</v>
      </c>
      <c r="J17" s="66">
        <f>'中女'!I20</f>
        <v>0</v>
      </c>
      <c r="K17" s="67" t="str">
        <f>'中女'!J8</f>
        <v>ｽﾍﾟｰｽｳｫｰｸ</v>
      </c>
      <c r="L17" s="64">
        <f>'中女'!K20</f>
        <v>0</v>
      </c>
      <c r="M17" s="125">
        <f>'中女'!L8</f>
        <v>7.8</v>
      </c>
      <c r="N17" s="125">
        <f>'中女'!M8</f>
        <v>7.8</v>
      </c>
      <c r="O17" s="125">
        <f>'中女'!N8</f>
        <v>7.7</v>
      </c>
      <c r="P17" s="125">
        <f>'中女'!O8</f>
        <v>7.1</v>
      </c>
      <c r="Q17" s="125">
        <f>'中女'!P8</f>
        <v>7.4</v>
      </c>
      <c r="R17" s="125">
        <f>'中女'!Q8</f>
        <v>22.9</v>
      </c>
      <c r="S17" s="125">
        <f>'中女'!R8</f>
        <v>7.1</v>
      </c>
      <c r="T17" s="125">
        <f>'中女'!S8</f>
        <v>7.3</v>
      </c>
      <c r="U17" s="125">
        <f>'中女'!T8</f>
        <v>7.6</v>
      </c>
      <c r="V17" s="125">
        <f>'中女'!U8</f>
        <v>7</v>
      </c>
      <c r="W17" s="125">
        <f>'中女'!V8</f>
        <v>7.1</v>
      </c>
      <c r="X17" s="125">
        <f>'中女'!W8</f>
        <v>3.8</v>
      </c>
      <c r="Y17" s="129">
        <f>'中女'!X8</f>
        <v>25.3</v>
      </c>
      <c r="Z17" s="125">
        <f>'中女'!Y8</f>
        <v>48.2</v>
      </c>
      <c r="AA17" s="170"/>
      <c r="AC17" s="10"/>
      <c r="AD17" s="10"/>
      <c r="AE17" s="10"/>
      <c r="AF17" s="17"/>
      <c r="AG17" s="17"/>
      <c r="AH17" s="17"/>
      <c r="AI17" s="17"/>
      <c r="AJ17" s="17"/>
      <c r="AK17" s="18"/>
      <c r="AL17" s="18"/>
      <c r="AM17" s="17"/>
      <c r="AN17" s="17"/>
      <c r="AO17" s="17"/>
      <c r="AP17" s="17"/>
      <c r="AQ17" s="17"/>
      <c r="AR17" s="18"/>
      <c r="AS17" s="19"/>
      <c r="AT17" s="10"/>
      <c r="AU17" s="10"/>
      <c r="AV17" s="20"/>
      <c r="AW17" s="20"/>
      <c r="AX17" s="18"/>
      <c r="AY17" s="10"/>
    </row>
    <row r="18" spans="1:51" ht="18" customHeight="1">
      <c r="A18" s="169"/>
      <c r="B18" s="147"/>
      <c r="C18" s="28"/>
      <c r="D18" s="60" t="str">
        <f>'中男'!C7</f>
        <v>村田優太郎</v>
      </c>
      <c r="E18" s="61">
        <f>'中男'!D14</f>
        <v>0</v>
      </c>
      <c r="F18" s="62">
        <f>'中男'!E14</f>
        <v>0</v>
      </c>
      <c r="G18" s="60" t="str">
        <f>'中男'!F7</f>
        <v>むらた　ゆうたろう</v>
      </c>
      <c r="H18" s="61">
        <f>'中男'!G14</f>
        <v>0</v>
      </c>
      <c r="I18" s="60">
        <f>'中男'!H7</f>
        <v>1</v>
      </c>
      <c r="J18" s="62">
        <f>'中男'!I14</f>
        <v>0</v>
      </c>
      <c r="K18" s="60" t="str">
        <f>'中男'!J7</f>
        <v>ｽﾍﾟｰｽｳｫｰｸ</v>
      </c>
      <c r="L18" s="61">
        <f>'中男'!K14</f>
        <v>0</v>
      </c>
      <c r="M18" s="126">
        <f>'中男'!L7</f>
        <v>6.8</v>
      </c>
      <c r="N18" s="126">
        <f>'中男'!M7</f>
        <v>7.2</v>
      </c>
      <c r="O18" s="126">
        <f>'中男'!N7</f>
        <v>7.2</v>
      </c>
      <c r="P18" s="126">
        <f>'中男'!O7</f>
        <v>6.8</v>
      </c>
      <c r="Q18" s="126">
        <f>'中男'!P7</f>
        <v>6.6</v>
      </c>
      <c r="R18" s="126">
        <f>'中男'!Q7</f>
        <v>20.8</v>
      </c>
      <c r="S18" s="126">
        <f>'中男'!R7</f>
        <v>7.5</v>
      </c>
      <c r="T18" s="126">
        <f>'中男'!S7</f>
        <v>7.3</v>
      </c>
      <c r="U18" s="126">
        <f>'中男'!T7</f>
        <v>6.1</v>
      </c>
      <c r="V18" s="126">
        <f>'中男'!U7</f>
        <v>7.7</v>
      </c>
      <c r="W18" s="126">
        <f>'中男'!V7</f>
        <v>7.5</v>
      </c>
      <c r="X18" s="126">
        <f>'中男'!W7</f>
        <v>7</v>
      </c>
      <c r="Y18" s="130">
        <f>'中男'!X7</f>
        <v>29.3</v>
      </c>
      <c r="Z18" s="126">
        <f>'中男'!Y7</f>
        <v>50.1</v>
      </c>
      <c r="AA18" s="170"/>
      <c r="AC18" s="10"/>
      <c r="AD18" s="10"/>
      <c r="AE18" s="10"/>
      <c r="AF18" s="17"/>
      <c r="AG18" s="17"/>
      <c r="AH18" s="17"/>
      <c r="AI18" s="17"/>
      <c r="AJ18" s="17"/>
      <c r="AK18" s="18"/>
      <c r="AL18" s="18"/>
      <c r="AM18" s="17"/>
      <c r="AN18" s="17"/>
      <c r="AO18" s="17"/>
      <c r="AP18" s="17"/>
      <c r="AQ18" s="17"/>
      <c r="AR18" s="18"/>
      <c r="AS18" s="19"/>
      <c r="AT18" s="10"/>
      <c r="AU18" s="10"/>
      <c r="AV18" s="20"/>
      <c r="AW18" s="20"/>
      <c r="AX18" s="18"/>
      <c r="AY18" s="10"/>
    </row>
    <row r="19" spans="1:51" ht="18" customHeight="1">
      <c r="A19" s="167">
        <f>RANK(AA19,$AA$7:$AA$22)</f>
        <v>4</v>
      </c>
      <c r="B19" s="171" t="s">
        <v>314</v>
      </c>
      <c r="C19" s="28"/>
      <c r="D19" s="60" t="str">
        <f>'高男'!C7</f>
        <v>又吉　健斗</v>
      </c>
      <c r="E19" s="61">
        <f>'高男'!D21</f>
        <v>0</v>
      </c>
      <c r="F19" s="28"/>
      <c r="G19" s="60" t="str">
        <f>'高男'!F7</f>
        <v>またよし　けんと</v>
      </c>
      <c r="H19" s="61">
        <f>'高男'!G21</f>
        <v>0</v>
      </c>
      <c r="I19" s="60">
        <f>'高男'!H7</f>
        <v>5</v>
      </c>
      <c r="J19" s="62">
        <f>'高男'!I21</f>
        <v>0</v>
      </c>
      <c r="K19" s="60" t="str">
        <f>'高男'!J7</f>
        <v>ｹﾝｹﾝ体操ｸﾗﾌﾞ</v>
      </c>
      <c r="L19" s="61">
        <f>'高男'!K21</f>
        <v>0</v>
      </c>
      <c r="M19" s="126">
        <f>'高男'!L7</f>
        <v>7.9</v>
      </c>
      <c r="N19" s="126">
        <f>'高男'!M7</f>
        <v>8.2</v>
      </c>
      <c r="O19" s="126">
        <f>'高男'!N7</f>
        <v>7.8</v>
      </c>
      <c r="P19" s="126">
        <f>'高男'!O7</f>
        <v>7.5</v>
      </c>
      <c r="Q19" s="126">
        <f>'高男'!P7</f>
        <v>7.7</v>
      </c>
      <c r="R19" s="126">
        <f>'高男'!Q7</f>
        <v>23.4</v>
      </c>
      <c r="S19" s="126">
        <f>'高男'!R7</f>
        <v>7</v>
      </c>
      <c r="T19" s="126">
        <f>'高男'!S7</f>
        <v>7.7</v>
      </c>
      <c r="U19" s="126">
        <f>'高男'!T7</f>
        <v>7.7</v>
      </c>
      <c r="V19" s="126">
        <f>'高男'!U7</f>
        <v>8.6</v>
      </c>
      <c r="W19" s="126">
        <f>'高男'!V7</f>
        <v>7.3</v>
      </c>
      <c r="X19" s="126">
        <f>'高男'!W7</f>
        <v>4.9</v>
      </c>
      <c r="Y19" s="130">
        <f>'高男'!X7</f>
        <v>27.6</v>
      </c>
      <c r="Z19" s="126">
        <f>'高男'!Y7</f>
        <v>51</v>
      </c>
      <c r="AA19" s="170">
        <f>SUM(Z19:Z22)</f>
        <v>148.1</v>
      </c>
      <c r="AC19" s="10"/>
      <c r="AD19" s="10"/>
      <c r="AE19" s="10"/>
      <c r="AF19" s="17"/>
      <c r="AG19" s="17"/>
      <c r="AH19" s="17"/>
      <c r="AI19" s="17"/>
      <c r="AJ19" s="17"/>
      <c r="AK19" s="18"/>
      <c r="AL19" s="18"/>
      <c r="AM19" s="17"/>
      <c r="AN19" s="17"/>
      <c r="AO19" s="17"/>
      <c r="AP19" s="17"/>
      <c r="AQ19" s="17"/>
      <c r="AR19" s="18"/>
      <c r="AS19" s="19"/>
      <c r="AT19" s="10"/>
      <c r="AU19" s="10"/>
      <c r="AV19" s="20"/>
      <c r="AW19" s="20"/>
      <c r="AX19" s="18"/>
      <c r="AY19" s="10"/>
    </row>
    <row r="20" spans="1:51" ht="18" customHeight="1">
      <c r="A20" s="168"/>
      <c r="B20" s="147"/>
      <c r="C20" s="28"/>
      <c r="D20" s="60" t="str">
        <f>'高女'!C11</f>
        <v>知念由花</v>
      </c>
      <c r="E20" s="61">
        <f>'高女'!D15</f>
        <v>0</v>
      </c>
      <c r="F20" s="62">
        <f>'高女'!E15</f>
        <v>0</v>
      </c>
      <c r="G20" s="60" t="str">
        <f>'高女'!F11</f>
        <v>ちねん　ゆか</v>
      </c>
      <c r="H20" s="61">
        <f>'高女'!G15</f>
        <v>0</v>
      </c>
      <c r="I20" s="60">
        <f>'高女'!H11</f>
        <v>6</v>
      </c>
      <c r="J20" s="62">
        <f>'高女'!I15</f>
        <v>0</v>
      </c>
      <c r="K20" s="60" t="str">
        <f>'高女'!J11</f>
        <v>ｹﾝｹﾝ体操ｸﾗﾌﾞ</v>
      </c>
      <c r="L20" s="61">
        <f>'高女'!K15</f>
        <v>0</v>
      </c>
      <c r="M20" s="131">
        <f>'高女'!L11</f>
        <v>7</v>
      </c>
      <c r="N20" s="131">
        <f>'高女'!M11</f>
        <v>7.3</v>
      </c>
      <c r="O20" s="131">
        <f>'高女'!N11</f>
        <v>7.6</v>
      </c>
      <c r="P20" s="131">
        <f>'高女'!O11</f>
        <v>7.1</v>
      </c>
      <c r="Q20" s="131">
        <f>'高女'!P11</f>
        <v>7.6</v>
      </c>
      <c r="R20" s="131">
        <f>'高女'!Q11</f>
        <v>22</v>
      </c>
      <c r="S20" s="131">
        <f>'高女'!R11</f>
        <v>7.1</v>
      </c>
      <c r="T20" s="131">
        <f>'高女'!S11</f>
        <v>7.5</v>
      </c>
      <c r="U20" s="131">
        <f>'高女'!T11</f>
        <v>7.2</v>
      </c>
      <c r="V20" s="131">
        <f>'高女'!U11</f>
        <v>7.4</v>
      </c>
      <c r="W20" s="131">
        <f>'高女'!V11</f>
        <v>7.3</v>
      </c>
      <c r="X20" s="131">
        <f>'高女'!W11</f>
        <v>2.2</v>
      </c>
      <c r="Y20" s="131">
        <f>'高女'!X11</f>
        <v>24.099999999999998</v>
      </c>
      <c r="Z20" s="131">
        <f>'高女'!Y11</f>
        <v>46.1</v>
      </c>
      <c r="AA20" s="170"/>
      <c r="AC20" s="10"/>
      <c r="AD20" s="10"/>
      <c r="AE20" s="10"/>
      <c r="AF20" s="17"/>
      <c r="AG20" s="17"/>
      <c r="AH20" s="17"/>
      <c r="AI20" s="17"/>
      <c r="AJ20" s="17"/>
      <c r="AK20" s="18"/>
      <c r="AL20" s="18"/>
      <c r="AM20" s="17"/>
      <c r="AN20" s="17"/>
      <c r="AO20" s="17"/>
      <c r="AP20" s="17"/>
      <c r="AQ20" s="17"/>
      <c r="AR20" s="18"/>
      <c r="AS20" s="19"/>
      <c r="AT20" s="10"/>
      <c r="AU20" s="10"/>
      <c r="AV20" s="20"/>
      <c r="AW20" s="20"/>
      <c r="AX20" s="18"/>
      <c r="AY20" s="10"/>
    </row>
    <row r="21" spans="1:51" ht="18" customHeight="1">
      <c r="A21" s="168"/>
      <c r="B21" s="147"/>
      <c r="C21" s="28"/>
      <c r="D21" s="60" t="str">
        <f>'中女'!C7</f>
        <v>又吉幹奈</v>
      </c>
      <c r="E21" s="61">
        <f>'中女'!D14</f>
        <v>0</v>
      </c>
      <c r="F21" s="62">
        <f>'中女'!E14</f>
        <v>0</v>
      </c>
      <c r="G21" s="60" t="str">
        <f>'中女'!F7</f>
        <v>またよし　かんな</v>
      </c>
      <c r="H21" s="61">
        <f>'中女'!G14</f>
        <v>0</v>
      </c>
      <c r="I21" s="60">
        <f>'中女'!H7</f>
        <v>3</v>
      </c>
      <c r="J21" s="62">
        <f>'中女'!I14</f>
        <v>0</v>
      </c>
      <c r="K21" s="60" t="str">
        <f>'中女'!J7</f>
        <v>ｹﾝｹﾝ体操ｸﾗﾌﾞ</v>
      </c>
      <c r="L21" s="61">
        <f>'中女'!K14</f>
        <v>0</v>
      </c>
      <c r="M21" s="131">
        <f>'中女'!L7</f>
        <v>7.7</v>
      </c>
      <c r="N21" s="131">
        <f>'中女'!M7</f>
        <v>7.8</v>
      </c>
      <c r="O21" s="131">
        <f>'中女'!N7</f>
        <v>7.9</v>
      </c>
      <c r="P21" s="131">
        <f>'中女'!O7</f>
        <v>7.5</v>
      </c>
      <c r="Q21" s="131">
        <f>'中女'!P7</f>
        <v>7.8</v>
      </c>
      <c r="R21" s="131">
        <f>'中女'!Q7</f>
        <v>23.3</v>
      </c>
      <c r="S21" s="131">
        <f>'中女'!R7</f>
        <v>6.9</v>
      </c>
      <c r="T21" s="131">
        <f>'中女'!S7</f>
        <v>7.2</v>
      </c>
      <c r="U21" s="131">
        <f>'中女'!T7</f>
        <v>7.3</v>
      </c>
      <c r="V21" s="131">
        <f>'中女'!U7</f>
        <v>7.5</v>
      </c>
      <c r="W21" s="131">
        <f>'中女'!V7</f>
        <v>7.3</v>
      </c>
      <c r="X21" s="131">
        <f>'中女'!W7</f>
        <v>5.9</v>
      </c>
      <c r="Y21" s="131">
        <f>'中女'!X7</f>
        <v>27.700000000000003</v>
      </c>
      <c r="Z21" s="131">
        <f>'中女'!Y7</f>
        <v>51</v>
      </c>
      <c r="AA21" s="170"/>
      <c r="AC21" s="10"/>
      <c r="AD21" s="10"/>
      <c r="AE21" s="10"/>
      <c r="AF21" s="17"/>
      <c r="AG21" s="17"/>
      <c r="AH21" s="17"/>
      <c r="AI21" s="17"/>
      <c r="AJ21" s="17"/>
      <c r="AK21" s="18"/>
      <c r="AL21" s="18"/>
      <c r="AM21" s="17"/>
      <c r="AN21" s="17"/>
      <c r="AO21" s="17"/>
      <c r="AP21" s="17"/>
      <c r="AQ21" s="17"/>
      <c r="AR21" s="18"/>
      <c r="AS21" s="19"/>
      <c r="AT21" s="10"/>
      <c r="AU21" s="10"/>
      <c r="AV21" s="20"/>
      <c r="AW21" s="20"/>
      <c r="AX21" s="18"/>
      <c r="AY21" s="10"/>
    </row>
    <row r="22" spans="1:51" ht="18" customHeight="1">
      <c r="A22" s="169"/>
      <c r="B22" s="147"/>
      <c r="C22" s="28"/>
      <c r="D22" s="44"/>
      <c r="E22" s="33"/>
      <c r="F22" s="30"/>
      <c r="G22" s="46"/>
      <c r="H22" s="39"/>
      <c r="I22" s="8"/>
      <c r="J22" s="32"/>
      <c r="K22" s="46"/>
      <c r="L22" s="39"/>
      <c r="M22" s="132"/>
      <c r="N22" s="132"/>
      <c r="O22" s="132"/>
      <c r="P22" s="132"/>
      <c r="Q22" s="132"/>
      <c r="R22" s="15">
        <f>IF(D22="","",AK22)</f>
      </c>
      <c r="S22" s="132"/>
      <c r="T22" s="132"/>
      <c r="U22" s="132"/>
      <c r="V22" s="132"/>
      <c r="W22" s="132"/>
      <c r="X22" s="132"/>
      <c r="Y22" s="102">
        <f>IF(D22="","",X22+AR22)</f>
      </c>
      <c r="Z22" s="15">
        <f>IF(D22="","",ROUND(AK22+X22+AR22,1))</f>
      </c>
      <c r="AA22" s="170"/>
      <c r="AC22" s="10"/>
      <c r="AD22" s="10"/>
      <c r="AE22" s="10"/>
      <c r="AF22" s="17"/>
      <c r="AG22" s="17"/>
      <c r="AH22" s="17"/>
      <c r="AI22" s="17"/>
      <c r="AJ22" s="17"/>
      <c r="AK22" s="18"/>
      <c r="AL22" s="18"/>
      <c r="AM22" s="17"/>
      <c r="AN22" s="17"/>
      <c r="AO22" s="17"/>
      <c r="AP22" s="17"/>
      <c r="AQ22" s="17"/>
      <c r="AR22" s="18"/>
      <c r="AS22" s="19"/>
      <c r="AT22" s="10"/>
      <c r="AU22" s="10"/>
      <c r="AV22" s="20"/>
      <c r="AW22" s="20"/>
      <c r="AX22" s="18"/>
      <c r="AY22" s="10"/>
    </row>
  </sheetData>
  <sheetProtection/>
  <mergeCells count="30">
    <mergeCell ref="B7:B10"/>
    <mergeCell ref="B11:B14"/>
    <mergeCell ref="A19:A22"/>
    <mergeCell ref="A11:A14"/>
    <mergeCell ref="A7:A10"/>
    <mergeCell ref="A15:A18"/>
    <mergeCell ref="AA15:AA18"/>
    <mergeCell ref="AA7:AA10"/>
    <mergeCell ref="AA11:AA14"/>
    <mergeCell ref="B19:B22"/>
    <mergeCell ref="AA19:AA22"/>
    <mergeCell ref="B15:B18"/>
    <mergeCell ref="C5:C6"/>
    <mergeCell ref="D5:D6"/>
    <mergeCell ref="E5:E6"/>
    <mergeCell ref="AM5:AQ5"/>
    <mergeCell ref="S5:Y5"/>
    <mergeCell ref="Z5:Z6"/>
    <mergeCell ref="AA5:AA6"/>
    <mergeCell ref="AF5:AJ5"/>
    <mergeCell ref="A4:Z4"/>
    <mergeCell ref="M5:R5"/>
    <mergeCell ref="F5:F6"/>
    <mergeCell ref="G5:G6"/>
    <mergeCell ref="H5:H6"/>
    <mergeCell ref="I5:I6"/>
    <mergeCell ref="J5:J6"/>
    <mergeCell ref="K5:K6"/>
    <mergeCell ref="L5:L6"/>
    <mergeCell ref="A5:B6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Y55"/>
  <sheetViews>
    <sheetView zoomScalePageLayoutView="0" workbookViewId="0" topLeftCell="A1">
      <selection activeCell="C22" sqref="C22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1.62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40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7" t="s">
        <v>98</v>
      </c>
      <c r="D7" s="61"/>
      <c r="E7" s="62"/>
      <c r="F7" s="63" t="s">
        <v>99</v>
      </c>
      <c r="G7" s="64"/>
      <c r="H7" s="83" t="s">
        <v>56</v>
      </c>
      <c r="I7" s="66"/>
      <c r="J7" s="67" t="s">
        <v>76</v>
      </c>
      <c r="K7" s="39"/>
      <c r="L7" s="101">
        <v>7.7</v>
      </c>
      <c r="M7" s="101">
        <v>7.8</v>
      </c>
      <c r="N7" s="101">
        <v>8</v>
      </c>
      <c r="O7" s="101">
        <v>7.5</v>
      </c>
      <c r="P7" s="101">
        <v>7.5</v>
      </c>
      <c r="Q7" s="102">
        <f aca="true" t="shared" si="0" ref="Q7:Q36">IF(C7="","",AJ7)</f>
        <v>23</v>
      </c>
      <c r="R7" s="103">
        <v>7.5</v>
      </c>
      <c r="S7" s="103">
        <v>7.5</v>
      </c>
      <c r="T7" s="103">
        <v>6.9</v>
      </c>
      <c r="U7" s="103">
        <v>7.8</v>
      </c>
      <c r="V7" s="103">
        <v>7.6</v>
      </c>
      <c r="W7" s="103">
        <v>1</v>
      </c>
      <c r="X7" s="102">
        <f aca="true" t="shared" si="1" ref="X7:X36">IF(C7="","",W7+AQ7)</f>
        <v>23.6</v>
      </c>
      <c r="Y7" s="102">
        <f aca="true" t="shared" si="2" ref="Y7:Y36">IF(C7="","",ROUND(AJ7+W7+AQ7,1))</f>
        <v>46.6</v>
      </c>
      <c r="Z7" s="10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8">
        <f>X7-W7</f>
        <v>22.6</v>
      </c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8</v>
      </c>
      <c r="AF7" s="17">
        <f aca="true" t="shared" si="7" ref="AF7:AF36">IF(M7="",0,LARGE($L7:$P7,2))</f>
        <v>7.8</v>
      </c>
      <c r="AG7" s="17">
        <f aca="true" t="shared" si="8" ref="AG7:AG36">IF(N7="",0,LARGE($L7:$P7,3))</f>
        <v>7.7</v>
      </c>
      <c r="AH7" s="17">
        <f aca="true" t="shared" si="9" ref="AH7:AH36">IF(O7="",0,LARGE($L7:$P7,4))</f>
        <v>7.5</v>
      </c>
      <c r="AI7" s="17">
        <f aca="true" t="shared" si="10" ref="AI7:AI36">IF(P7="",0,LARGE($L7:$P7,5))</f>
        <v>7.5</v>
      </c>
      <c r="AJ7" s="18">
        <f aca="true" t="shared" si="11" ref="AJ7:AJ36">SUM(AF7:AH7)</f>
        <v>23</v>
      </c>
      <c r="AK7" s="18"/>
      <c r="AL7" s="17">
        <f aca="true" t="shared" si="12" ref="AL7:AL36">IF(R7="",0,LARGE($R7:$V7,1))</f>
        <v>7.8</v>
      </c>
      <c r="AM7" s="17">
        <f aca="true" t="shared" si="13" ref="AM7:AM36">IF(S7="",0,LARGE($R7:$V7,2))</f>
        <v>7.6</v>
      </c>
      <c r="AN7" s="17">
        <f aca="true" t="shared" si="14" ref="AN7:AN36">IF(T7="",0,LARGE($R7:$V7,3))</f>
        <v>7.5</v>
      </c>
      <c r="AO7" s="17">
        <f aca="true" t="shared" si="15" ref="AO7:AO36">IF(U7="",0,LARGE($R7:$V7,4))</f>
        <v>7.5</v>
      </c>
      <c r="AP7" s="17">
        <f aca="true" t="shared" si="16" ref="AP7:AP36">IF(V7="",0,LARGE($R7:$V7,5))</f>
        <v>6.9</v>
      </c>
      <c r="AQ7" s="18">
        <f aca="true" t="shared" si="17" ref="AQ7:AQ36">SUM(AM7:AO7)</f>
        <v>22.6</v>
      </c>
      <c r="AR7" s="19"/>
      <c r="AS7" s="10">
        <f aca="true" t="shared" si="18" ref="AS7:AS36">IF(Y7="",0,Y7*1000000)</f>
        <v>46600000</v>
      </c>
      <c r="AT7" s="10">
        <f aca="true" t="shared" si="19" ref="AT7:AT36">IF(X7="",0,X7*1000)</f>
        <v>23600</v>
      </c>
      <c r="AU7" s="20">
        <f aca="true" t="shared" si="20" ref="AU7:AU36">SUM(R7:V7)/1000</f>
        <v>0.0373</v>
      </c>
      <c r="AV7" s="20">
        <f aca="true" t="shared" si="21" ref="AV7:AV36">ROUND(AS7+AT7-W7+AU7,4)</f>
        <v>46623599.0373</v>
      </c>
      <c r="AW7" s="18"/>
      <c r="AX7" s="10"/>
    </row>
    <row r="8" spans="1:50" ht="18" customHeight="1">
      <c r="A8" s="4">
        <v>2</v>
      </c>
      <c r="B8" s="28"/>
      <c r="C8" s="60" t="s">
        <v>95</v>
      </c>
      <c r="D8" s="61"/>
      <c r="E8" s="62"/>
      <c r="F8" s="68" t="s">
        <v>96</v>
      </c>
      <c r="G8" s="64"/>
      <c r="H8" s="65" t="s">
        <v>69</v>
      </c>
      <c r="I8" s="66"/>
      <c r="J8" s="67" t="s">
        <v>57</v>
      </c>
      <c r="K8" s="39"/>
      <c r="L8" s="101">
        <v>6.8</v>
      </c>
      <c r="M8" s="101">
        <v>6.8</v>
      </c>
      <c r="N8" s="101">
        <v>6.4</v>
      </c>
      <c r="O8" s="101">
        <v>6.3</v>
      </c>
      <c r="P8" s="101">
        <v>6.8</v>
      </c>
      <c r="Q8" s="102">
        <f t="shared" si="0"/>
        <v>20</v>
      </c>
      <c r="R8" s="103">
        <v>6.6</v>
      </c>
      <c r="S8" s="103">
        <v>7</v>
      </c>
      <c r="T8" s="103">
        <v>6.7</v>
      </c>
      <c r="U8" s="103">
        <v>6.3</v>
      </c>
      <c r="V8" s="103">
        <v>6.6</v>
      </c>
      <c r="W8" s="103">
        <v>1</v>
      </c>
      <c r="X8" s="102">
        <f t="shared" si="1"/>
        <v>20.9</v>
      </c>
      <c r="Y8" s="102">
        <f t="shared" si="2"/>
        <v>40.9</v>
      </c>
      <c r="Z8" s="106">
        <f t="shared" si="3"/>
        <v>2</v>
      </c>
      <c r="AA8" s="2" t="str">
        <f t="shared" si="4"/>
        <v>決勝進出</v>
      </c>
      <c r="AB8" s="18">
        <f aca="true" t="shared" si="22" ref="AB8:AB36">X8-W8</f>
        <v>19.9</v>
      </c>
      <c r="AC8" s="10">
        <f t="shared" si="5"/>
        <v>2</v>
      </c>
      <c r="AD8" s="10"/>
      <c r="AE8" s="17">
        <f t="shared" si="6"/>
        <v>6.8</v>
      </c>
      <c r="AF8" s="17">
        <f t="shared" si="7"/>
        <v>6.8</v>
      </c>
      <c r="AG8" s="17">
        <f t="shared" si="8"/>
        <v>6.8</v>
      </c>
      <c r="AH8" s="17">
        <f t="shared" si="9"/>
        <v>6.4</v>
      </c>
      <c r="AI8" s="17">
        <f t="shared" si="10"/>
        <v>6.3</v>
      </c>
      <c r="AJ8" s="18">
        <f t="shared" si="11"/>
        <v>20</v>
      </c>
      <c r="AK8" s="18"/>
      <c r="AL8" s="17">
        <f t="shared" si="12"/>
        <v>7</v>
      </c>
      <c r="AM8" s="17">
        <f t="shared" si="13"/>
        <v>6.7</v>
      </c>
      <c r="AN8" s="17">
        <f t="shared" si="14"/>
        <v>6.6</v>
      </c>
      <c r="AO8" s="17">
        <f t="shared" si="15"/>
        <v>6.6</v>
      </c>
      <c r="AP8" s="17">
        <f t="shared" si="16"/>
        <v>6.3</v>
      </c>
      <c r="AQ8" s="18">
        <f t="shared" si="17"/>
        <v>19.9</v>
      </c>
      <c r="AR8" s="19"/>
      <c r="AS8" s="10">
        <f t="shared" si="18"/>
        <v>40900000</v>
      </c>
      <c r="AT8" s="10">
        <f t="shared" si="19"/>
        <v>20900</v>
      </c>
      <c r="AU8" s="20">
        <f t="shared" si="20"/>
        <v>0.0332</v>
      </c>
      <c r="AV8" s="20">
        <f t="shared" si="21"/>
        <v>40920899.0332</v>
      </c>
      <c r="AW8" s="18"/>
      <c r="AX8" s="10"/>
    </row>
    <row r="9" spans="1:50" ht="18" customHeight="1">
      <c r="A9" s="4">
        <v>3</v>
      </c>
      <c r="B9" s="28"/>
      <c r="C9" s="60" t="s">
        <v>272</v>
      </c>
      <c r="D9" s="61"/>
      <c r="E9" s="62"/>
      <c r="F9" s="110" t="s">
        <v>273</v>
      </c>
      <c r="G9" s="64"/>
      <c r="H9" s="65" t="s">
        <v>69</v>
      </c>
      <c r="I9" s="66"/>
      <c r="J9" s="67" t="s">
        <v>57</v>
      </c>
      <c r="K9" s="39"/>
      <c r="L9" s="101">
        <v>6.7</v>
      </c>
      <c r="M9" s="101">
        <v>6.9</v>
      </c>
      <c r="N9" s="101">
        <v>6.7</v>
      </c>
      <c r="O9" s="101">
        <v>6.8</v>
      </c>
      <c r="P9" s="101">
        <v>6.3</v>
      </c>
      <c r="Q9" s="102">
        <f t="shared" si="0"/>
        <v>20.2</v>
      </c>
      <c r="R9" s="103">
        <v>5.6</v>
      </c>
      <c r="S9" s="103">
        <v>6.5</v>
      </c>
      <c r="T9" s="103">
        <v>7</v>
      </c>
      <c r="U9" s="103">
        <v>6.3</v>
      </c>
      <c r="V9" s="103">
        <v>6.5</v>
      </c>
      <c r="W9" s="103">
        <v>0.9</v>
      </c>
      <c r="X9" s="102">
        <f t="shared" si="1"/>
        <v>20.2</v>
      </c>
      <c r="Y9" s="102">
        <f t="shared" si="2"/>
        <v>40.4</v>
      </c>
      <c r="Z9" s="106">
        <f t="shared" si="3"/>
        <v>3</v>
      </c>
      <c r="AA9" s="2" t="str">
        <f t="shared" si="4"/>
        <v>決勝進出</v>
      </c>
      <c r="AB9" s="18">
        <f t="shared" si="22"/>
        <v>19.3</v>
      </c>
      <c r="AC9" s="10">
        <f t="shared" si="5"/>
        <v>3</v>
      </c>
      <c r="AD9" s="10"/>
      <c r="AE9" s="17">
        <f t="shared" si="6"/>
        <v>6.9</v>
      </c>
      <c r="AF9" s="17">
        <f t="shared" si="7"/>
        <v>6.8</v>
      </c>
      <c r="AG9" s="17">
        <f t="shared" si="8"/>
        <v>6.7</v>
      </c>
      <c r="AH9" s="17">
        <f t="shared" si="9"/>
        <v>6.7</v>
      </c>
      <c r="AI9" s="17">
        <f t="shared" si="10"/>
        <v>6.3</v>
      </c>
      <c r="AJ9" s="18">
        <f t="shared" si="11"/>
        <v>20.2</v>
      </c>
      <c r="AK9" s="18"/>
      <c r="AL9" s="17">
        <f t="shared" si="12"/>
        <v>7</v>
      </c>
      <c r="AM9" s="17">
        <f t="shared" si="13"/>
        <v>6.5</v>
      </c>
      <c r="AN9" s="17">
        <f t="shared" si="14"/>
        <v>6.5</v>
      </c>
      <c r="AO9" s="17">
        <f t="shared" si="15"/>
        <v>6.3</v>
      </c>
      <c r="AP9" s="17">
        <f t="shared" si="16"/>
        <v>5.6</v>
      </c>
      <c r="AQ9" s="18">
        <f t="shared" si="17"/>
        <v>19.3</v>
      </c>
      <c r="AR9" s="19"/>
      <c r="AS9" s="10">
        <f t="shared" si="18"/>
        <v>40400000</v>
      </c>
      <c r="AT9" s="10">
        <f t="shared" si="19"/>
        <v>20200</v>
      </c>
      <c r="AU9" s="20">
        <f t="shared" si="20"/>
        <v>0.031900000000000005</v>
      </c>
      <c r="AV9" s="20">
        <f t="shared" si="21"/>
        <v>40420199.1319</v>
      </c>
      <c r="AW9" s="18"/>
      <c r="AX9" s="10"/>
    </row>
    <row r="10" spans="1:50" ht="18" customHeight="1">
      <c r="A10" s="4">
        <v>4</v>
      </c>
      <c r="B10" s="28"/>
      <c r="C10" s="67" t="s">
        <v>91</v>
      </c>
      <c r="D10" s="61"/>
      <c r="E10" s="62"/>
      <c r="F10" s="68" t="s">
        <v>92</v>
      </c>
      <c r="G10" s="64"/>
      <c r="H10" s="65" t="s">
        <v>93</v>
      </c>
      <c r="I10" s="66"/>
      <c r="J10" s="60" t="s">
        <v>94</v>
      </c>
      <c r="K10" s="39"/>
      <c r="L10" s="101">
        <v>5.5</v>
      </c>
      <c r="M10" s="101">
        <v>5.4</v>
      </c>
      <c r="N10" s="101">
        <v>5.9</v>
      </c>
      <c r="O10" s="101">
        <v>5.1</v>
      </c>
      <c r="P10" s="101">
        <v>5.6</v>
      </c>
      <c r="Q10" s="102">
        <f t="shared" si="0"/>
        <v>16.5</v>
      </c>
      <c r="R10" s="112">
        <v>5.3</v>
      </c>
      <c r="S10" s="103">
        <v>5.9</v>
      </c>
      <c r="T10" s="103">
        <v>5.7</v>
      </c>
      <c r="U10" s="103">
        <v>5.7</v>
      </c>
      <c r="V10" s="103">
        <v>5.7</v>
      </c>
      <c r="W10" s="103">
        <v>0.3</v>
      </c>
      <c r="X10" s="102">
        <f t="shared" si="1"/>
        <v>17.400000000000002</v>
      </c>
      <c r="Y10" s="102">
        <f t="shared" si="2"/>
        <v>33.9</v>
      </c>
      <c r="Z10" s="106">
        <f t="shared" si="3"/>
        <v>4</v>
      </c>
      <c r="AA10" s="2" t="str">
        <f t="shared" si="4"/>
        <v>決勝進出</v>
      </c>
      <c r="AB10" s="18">
        <f t="shared" si="22"/>
        <v>17.1</v>
      </c>
      <c r="AC10" s="10">
        <f t="shared" si="5"/>
        <v>4</v>
      </c>
      <c r="AD10" s="10"/>
      <c r="AE10" s="17">
        <f t="shared" si="6"/>
        <v>5.9</v>
      </c>
      <c r="AF10" s="17">
        <f t="shared" si="7"/>
        <v>5.6</v>
      </c>
      <c r="AG10" s="17">
        <f t="shared" si="8"/>
        <v>5.5</v>
      </c>
      <c r="AH10" s="17">
        <f t="shared" si="9"/>
        <v>5.4</v>
      </c>
      <c r="AI10" s="17">
        <f t="shared" si="10"/>
        <v>5.1</v>
      </c>
      <c r="AJ10" s="18">
        <f t="shared" si="11"/>
        <v>16.5</v>
      </c>
      <c r="AK10" s="18"/>
      <c r="AL10" s="17">
        <f t="shared" si="12"/>
        <v>5.9</v>
      </c>
      <c r="AM10" s="17">
        <f t="shared" si="13"/>
        <v>5.7</v>
      </c>
      <c r="AN10" s="17">
        <f t="shared" si="14"/>
        <v>5.7</v>
      </c>
      <c r="AO10" s="17">
        <f t="shared" si="15"/>
        <v>5.7</v>
      </c>
      <c r="AP10" s="17">
        <f t="shared" si="16"/>
        <v>5.3</v>
      </c>
      <c r="AQ10" s="18">
        <f t="shared" si="17"/>
        <v>17.1</v>
      </c>
      <c r="AR10" s="19"/>
      <c r="AS10" s="10">
        <f t="shared" si="18"/>
        <v>33900000</v>
      </c>
      <c r="AT10" s="10">
        <f t="shared" si="19"/>
        <v>17400.000000000004</v>
      </c>
      <c r="AU10" s="20">
        <f t="shared" si="20"/>
        <v>0.0283</v>
      </c>
      <c r="AV10" s="20">
        <f t="shared" si="21"/>
        <v>33917399.7283</v>
      </c>
      <c r="AW10" s="18"/>
      <c r="AX10" s="10"/>
    </row>
    <row r="11" spans="1:50" ht="18" customHeight="1">
      <c r="A11" s="4">
        <v>5</v>
      </c>
      <c r="B11" s="28"/>
      <c r="C11" s="60" t="s">
        <v>271</v>
      </c>
      <c r="D11" s="61"/>
      <c r="E11" s="62"/>
      <c r="F11" s="68" t="s">
        <v>97</v>
      </c>
      <c r="G11" s="64"/>
      <c r="H11" s="83" t="s">
        <v>93</v>
      </c>
      <c r="I11" s="66"/>
      <c r="J11" s="85" t="s">
        <v>65</v>
      </c>
      <c r="K11" s="39"/>
      <c r="L11" s="101">
        <v>2.1</v>
      </c>
      <c r="M11" s="101">
        <v>2</v>
      </c>
      <c r="N11" s="101">
        <v>1.8</v>
      </c>
      <c r="O11" s="101">
        <v>1.9</v>
      </c>
      <c r="P11" s="101">
        <v>1.9</v>
      </c>
      <c r="Q11" s="102">
        <f t="shared" si="0"/>
        <v>5.8</v>
      </c>
      <c r="R11" s="103">
        <v>6.7</v>
      </c>
      <c r="S11" s="103">
        <v>6.9</v>
      </c>
      <c r="T11" s="103">
        <v>6.3</v>
      </c>
      <c r="U11" s="103">
        <v>6.9</v>
      </c>
      <c r="V11" s="103">
        <v>6.2</v>
      </c>
      <c r="W11" s="103">
        <v>0.8</v>
      </c>
      <c r="X11" s="102">
        <f t="shared" si="1"/>
        <v>20.700000000000003</v>
      </c>
      <c r="Y11" s="102">
        <f t="shared" si="2"/>
        <v>26.5</v>
      </c>
      <c r="Z11" s="106">
        <f t="shared" si="3"/>
        <v>5</v>
      </c>
      <c r="AA11" s="2" t="str">
        <f t="shared" si="4"/>
        <v>決勝進出</v>
      </c>
      <c r="AB11" s="18">
        <f t="shared" si="22"/>
        <v>19.900000000000002</v>
      </c>
      <c r="AC11" s="10">
        <f t="shared" si="5"/>
        <v>5</v>
      </c>
      <c r="AD11" s="10"/>
      <c r="AE11" s="17">
        <f t="shared" si="6"/>
        <v>2.1</v>
      </c>
      <c r="AF11" s="17">
        <f t="shared" si="7"/>
        <v>2</v>
      </c>
      <c r="AG11" s="17">
        <f t="shared" si="8"/>
        <v>1.9</v>
      </c>
      <c r="AH11" s="17">
        <f t="shared" si="9"/>
        <v>1.9</v>
      </c>
      <c r="AI11" s="17">
        <f t="shared" si="10"/>
        <v>1.8</v>
      </c>
      <c r="AJ11" s="18">
        <f t="shared" si="11"/>
        <v>5.8</v>
      </c>
      <c r="AK11" s="18"/>
      <c r="AL11" s="17">
        <f t="shared" si="12"/>
        <v>6.9</v>
      </c>
      <c r="AM11" s="17">
        <f t="shared" si="13"/>
        <v>6.9</v>
      </c>
      <c r="AN11" s="17">
        <f t="shared" si="14"/>
        <v>6.7</v>
      </c>
      <c r="AO11" s="17">
        <f t="shared" si="15"/>
        <v>6.3</v>
      </c>
      <c r="AP11" s="17">
        <f t="shared" si="16"/>
        <v>6.2</v>
      </c>
      <c r="AQ11" s="18">
        <f t="shared" si="17"/>
        <v>19.900000000000002</v>
      </c>
      <c r="AR11" s="19"/>
      <c r="AS11" s="10">
        <f t="shared" si="18"/>
        <v>26500000</v>
      </c>
      <c r="AT11" s="10">
        <f t="shared" si="19"/>
        <v>20700.000000000004</v>
      </c>
      <c r="AU11" s="20">
        <f t="shared" si="20"/>
        <v>0.03300000000000001</v>
      </c>
      <c r="AV11" s="20">
        <f t="shared" si="21"/>
        <v>26520699.233</v>
      </c>
      <c r="AW11" s="18"/>
      <c r="AX11" s="10"/>
    </row>
    <row r="12" spans="1:50" ht="18" customHeight="1">
      <c r="A12" s="4">
        <v>6</v>
      </c>
      <c r="B12" s="28"/>
      <c r="C12" s="44"/>
      <c r="D12" s="33"/>
      <c r="E12" s="30"/>
      <c r="F12" s="46"/>
      <c r="G12" s="39"/>
      <c r="H12" s="8"/>
      <c r="I12" s="32"/>
      <c r="J12" s="46"/>
      <c r="K12" s="39"/>
      <c r="L12" s="101"/>
      <c r="M12" s="101"/>
      <c r="N12" s="101"/>
      <c r="O12" s="101"/>
      <c r="P12" s="101"/>
      <c r="Q12" s="102">
        <f t="shared" si="0"/>
      </c>
      <c r="R12" s="103"/>
      <c r="S12" s="103"/>
      <c r="T12" s="103"/>
      <c r="U12" s="103"/>
      <c r="V12" s="103"/>
      <c r="W12" s="103"/>
      <c r="X12" s="102">
        <f t="shared" si="1"/>
      </c>
      <c r="Y12" s="102">
        <f t="shared" si="2"/>
      </c>
      <c r="Z12" s="106">
        <f t="shared" si="3"/>
      </c>
      <c r="AA12" s="2">
        <f t="shared" si="4"/>
      </c>
      <c r="AB12" s="18" t="e">
        <f t="shared" si="22"/>
        <v>#VALUE!</v>
      </c>
      <c r="AC12" s="10" t="e">
        <f t="shared" si="5"/>
        <v>#VALUE!</v>
      </c>
      <c r="AD12" s="10"/>
      <c r="AE12" s="17">
        <f t="shared" si="6"/>
        <v>0</v>
      </c>
      <c r="AF12" s="17">
        <f t="shared" si="7"/>
        <v>0</v>
      </c>
      <c r="AG12" s="17">
        <f t="shared" si="8"/>
        <v>0</v>
      </c>
      <c r="AH12" s="17">
        <f t="shared" si="9"/>
        <v>0</v>
      </c>
      <c r="AI12" s="17">
        <f t="shared" si="10"/>
        <v>0</v>
      </c>
      <c r="AJ12" s="18">
        <f t="shared" si="11"/>
        <v>0</v>
      </c>
      <c r="AK12" s="18"/>
      <c r="AL12" s="17">
        <f t="shared" si="12"/>
        <v>0</v>
      </c>
      <c r="AM12" s="17">
        <f t="shared" si="13"/>
        <v>0</v>
      </c>
      <c r="AN12" s="17">
        <f t="shared" si="14"/>
        <v>0</v>
      </c>
      <c r="AO12" s="17">
        <f t="shared" si="15"/>
        <v>0</v>
      </c>
      <c r="AP12" s="17">
        <f t="shared" si="16"/>
        <v>0</v>
      </c>
      <c r="AQ12" s="18">
        <f t="shared" si="17"/>
        <v>0</v>
      </c>
      <c r="AR12" s="19"/>
      <c r="AS12" s="10">
        <f t="shared" si="18"/>
        <v>0</v>
      </c>
      <c r="AT12" s="10">
        <f t="shared" si="19"/>
        <v>0</v>
      </c>
      <c r="AU12" s="20">
        <f t="shared" si="20"/>
        <v>0</v>
      </c>
      <c r="AV12" s="20">
        <f t="shared" si="21"/>
        <v>0</v>
      </c>
      <c r="AW12" s="18"/>
      <c r="AX12" s="10"/>
    </row>
    <row r="13" spans="1:51" ht="18" customHeight="1">
      <c r="A13" s="4">
        <v>7</v>
      </c>
      <c r="B13" s="28"/>
      <c r="C13" s="44"/>
      <c r="D13" s="33"/>
      <c r="E13" s="30"/>
      <c r="F13" s="46"/>
      <c r="G13" s="39"/>
      <c r="H13" s="8"/>
      <c r="I13" s="32"/>
      <c r="J13" s="46"/>
      <c r="K13" s="39"/>
      <c r="L13" s="101"/>
      <c r="M13" s="101"/>
      <c r="N13" s="101"/>
      <c r="O13" s="101"/>
      <c r="P13" s="101"/>
      <c r="Q13" s="102">
        <f t="shared" si="0"/>
      </c>
      <c r="R13" s="103"/>
      <c r="S13" s="103"/>
      <c r="T13" s="103"/>
      <c r="U13" s="103"/>
      <c r="V13" s="103"/>
      <c r="W13" s="103"/>
      <c r="X13" s="102">
        <f t="shared" si="1"/>
      </c>
      <c r="Y13" s="102">
        <f t="shared" si="2"/>
      </c>
      <c r="Z13" s="106">
        <f t="shared" si="3"/>
      </c>
      <c r="AA13" s="2">
        <f t="shared" si="4"/>
      </c>
      <c r="AB13" s="18" t="e">
        <f t="shared" si="22"/>
        <v>#VALUE!</v>
      </c>
      <c r="AC13" s="10" t="e">
        <f t="shared" si="5"/>
        <v>#VALUE!</v>
      </c>
      <c r="AD13" s="10"/>
      <c r="AE13" s="17">
        <f t="shared" si="6"/>
        <v>0</v>
      </c>
      <c r="AF13" s="17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  <c r="AJ13" s="18">
        <f t="shared" si="11"/>
        <v>0</v>
      </c>
      <c r="AK13" s="18"/>
      <c r="AL13" s="17">
        <f t="shared" si="12"/>
        <v>0</v>
      </c>
      <c r="AM13" s="17">
        <f t="shared" si="13"/>
        <v>0</v>
      </c>
      <c r="AN13" s="17">
        <f t="shared" si="14"/>
        <v>0</v>
      </c>
      <c r="AO13" s="17">
        <f t="shared" si="15"/>
        <v>0</v>
      </c>
      <c r="AP13" s="17">
        <f t="shared" si="16"/>
        <v>0</v>
      </c>
      <c r="AQ13" s="18">
        <f t="shared" si="17"/>
        <v>0</v>
      </c>
      <c r="AR13" s="19"/>
      <c r="AS13" s="10">
        <f t="shared" si="18"/>
        <v>0</v>
      </c>
      <c r="AT13" s="10">
        <f t="shared" si="19"/>
        <v>0</v>
      </c>
      <c r="AU13" s="20">
        <f t="shared" si="20"/>
        <v>0</v>
      </c>
      <c r="AV13" s="20">
        <f t="shared" si="21"/>
        <v>0</v>
      </c>
      <c r="AW13" s="18"/>
      <c r="AX13" s="10"/>
      <c r="AY13" s="21"/>
    </row>
    <row r="14" spans="1:50" ht="18" customHeight="1">
      <c r="A14" s="4">
        <v>8</v>
      </c>
      <c r="B14" s="28"/>
      <c r="C14" s="44"/>
      <c r="D14" s="33"/>
      <c r="E14" s="30"/>
      <c r="F14" s="46"/>
      <c r="G14" s="39"/>
      <c r="H14" s="8"/>
      <c r="I14" s="32"/>
      <c r="J14" s="46"/>
      <c r="K14" s="39"/>
      <c r="L14" s="101"/>
      <c r="M14" s="101"/>
      <c r="N14" s="101"/>
      <c r="O14" s="101"/>
      <c r="P14" s="101"/>
      <c r="Q14" s="102">
        <f t="shared" si="0"/>
      </c>
      <c r="R14" s="103"/>
      <c r="S14" s="103"/>
      <c r="T14" s="103"/>
      <c r="U14" s="103"/>
      <c r="V14" s="103"/>
      <c r="W14" s="103"/>
      <c r="X14" s="102">
        <f t="shared" si="1"/>
      </c>
      <c r="Y14" s="102">
        <f t="shared" si="2"/>
      </c>
      <c r="Z14" s="106">
        <f t="shared" si="3"/>
      </c>
      <c r="AA14" s="2">
        <f t="shared" si="4"/>
      </c>
      <c r="AB14" s="18" t="e">
        <f t="shared" si="22"/>
        <v>#VALUE!</v>
      </c>
      <c r="AC14" s="10" t="e">
        <f t="shared" si="5"/>
        <v>#VALUE!</v>
      </c>
      <c r="AD14" s="10"/>
      <c r="AE14" s="17">
        <f t="shared" si="6"/>
        <v>0</v>
      </c>
      <c r="AF14" s="17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  <c r="AJ14" s="18">
        <f t="shared" si="11"/>
        <v>0</v>
      </c>
      <c r="AK14" s="18"/>
      <c r="AL14" s="17">
        <f t="shared" si="12"/>
        <v>0</v>
      </c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>
        <f t="shared" si="16"/>
        <v>0</v>
      </c>
      <c r="AQ14" s="18">
        <f t="shared" si="17"/>
        <v>0</v>
      </c>
      <c r="AR14" s="19"/>
      <c r="AS14" s="10">
        <f t="shared" si="18"/>
        <v>0</v>
      </c>
      <c r="AT14" s="10">
        <f t="shared" si="19"/>
        <v>0</v>
      </c>
      <c r="AU14" s="20">
        <f t="shared" si="20"/>
        <v>0</v>
      </c>
      <c r="AV14" s="20">
        <f t="shared" si="21"/>
        <v>0</v>
      </c>
      <c r="AW14" s="18"/>
      <c r="AX14" s="10"/>
    </row>
    <row r="15" spans="1:50" ht="18" customHeight="1">
      <c r="A15" s="4">
        <v>9</v>
      </c>
      <c r="B15" s="28"/>
      <c r="C15" s="44"/>
      <c r="D15" s="33"/>
      <c r="E15" s="30"/>
      <c r="F15" s="46"/>
      <c r="G15" s="39"/>
      <c r="H15" s="8"/>
      <c r="I15" s="32"/>
      <c r="J15" s="46"/>
      <c r="K15" s="39"/>
      <c r="L15" s="101"/>
      <c r="M15" s="101"/>
      <c r="N15" s="101"/>
      <c r="O15" s="101"/>
      <c r="P15" s="101"/>
      <c r="Q15" s="102">
        <f t="shared" si="0"/>
      </c>
      <c r="R15" s="103"/>
      <c r="S15" s="103"/>
      <c r="T15" s="103"/>
      <c r="U15" s="103"/>
      <c r="V15" s="103"/>
      <c r="W15" s="103"/>
      <c r="X15" s="102">
        <f t="shared" si="1"/>
      </c>
      <c r="Y15" s="102">
        <f t="shared" si="2"/>
      </c>
      <c r="Z15" s="106">
        <f t="shared" si="3"/>
      </c>
      <c r="AA15" s="2">
        <f t="shared" si="4"/>
      </c>
      <c r="AB15" s="18" t="e">
        <f t="shared" si="22"/>
        <v>#VALUE!</v>
      </c>
      <c r="AC15" s="10" t="e">
        <f t="shared" si="5"/>
        <v>#VALUE!</v>
      </c>
      <c r="AD15" s="10"/>
      <c r="AE15" s="17">
        <f t="shared" si="6"/>
        <v>0</v>
      </c>
      <c r="AF15" s="17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  <c r="AJ15" s="18">
        <f t="shared" si="11"/>
        <v>0</v>
      </c>
      <c r="AK15" s="18"/>
      <c r="AL15" s="17">
        <f t="shared" si="12"/>
        <v>0</v>
      </c>
      <c r="AM15" s="17">
        <f t="shared" si="13"/>
        <v>0</v>
      </c>
      <c r="AN15" s="17">
        <f t="shared" si="14"/>
        <v>0</v>
      </c>
      <c r="AO15" s="17">
        <f t="shared" si="15"/>
        <v>0</v>
      </c>
      <c r="AP15" s="17">
        <f t="shared" si="16"/>
        <v>0</v>
      </c>
      <c r="AQ15" s="18">
        <f t="shared" si="17"/>
        <v>0</v>
      </c>
      <c r="AR15" s="19"/>
      <c r="AS15" s="10">
        <f t="shared" si="18"/>
        <v>0</v>
      </c>
      <c r="AT15" s="10">
        <f t="shared" si="19"/>
        <v>0</v>
      </c>
      <c r="AU15" s="20">
        <f t="shared" si="20"/>
        <v>0</v>
      </c>
      <c r="AV15" s="20">
        <f t="shared" si="21"/>
        <v>0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01"/>
      <c r="M16" s="101"/>
      <c r="N16" s="101"/>
      <c r="O16" s="101"/>
      <c r="P16" s="101"/>
      <c r="Q16" s="102">
        <f t="shared" si="0"/>
      </c>
      <c r="R16" s="103"/>
      <c r="S16" s="103"/>
      <c r="T16" s="103"/>
      <c r="U16" s="103"/>
      <c r="V16" s="103"/>
      <c r="W16" s="103"/>
      <c r="X16" s="102">
        <f t="shared" si="1"/>
      </c>
      <c r="Y16" s="102">
        <f t="shared" si="2"/>
      </c>
      <c r="Z16" s="106">
        <f t="shared" si="3"/>
      </c>
      <c r="AA16" s="2">
        <f t="shared" si="4"/>
      </c>
      <c r="AB16" s="18" t="e">
        <f t="shared" si="22"/>
        <v>#VALUE!</v>
      </c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01"/>
      <c r="M17" s="101"/>
      <c r="N17" s="101"/>
      <c r="O17" s="101"/>
      <c r="P17" s="101"/>
      <c r="Q17" s="102">
        <f t="shared" si="0"/>
      </c>
      <c r="R17" s="103"/>
      <c r="S17" s="103"/>
      <c r="T17" s="103"/>
      <c r="U17" s="103"/>
      <c r="V17" s="103"/>
      <c r="W17" s="103"/>
      <c r="X17" s="102">
        <f t="shared" si="1"/>
      </c>
      <c r="Y17" s="102">
        <f t="shared" si="2"/>
      </c>
      <c r="Z17" s="106">
        <f t="shared" si="3"/>
      </c>
      <c r="AA17" s="2">
        <f t="shared" si="4"/>
      </c>
      <c r="AB17" s="18" t="e">
        <f t="shared" si="22"/>
        <v>#VALUE!</v>
      </c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01"/>
      <c r="M18" s="101"/>
      <c r="N18" s="101"/>
      <c r="O18" s="101"/>
      <c r="P18" s="101"/>
      <c r="Q18" s="102">
        <f t="shared" si="0"/>
      </c>
      <c r="R18" s="103"/>
      <c r="S18" s="103"/>
      <c r="T18" s="103"/>
      <c r="U18" s="103"/>
      <c r="V18" s="103"/>
      <c r="W18" s="103"/>
      <c r="X18" s="102">
        <f t="shared" si="1"/>
      </c>
      <c r="Y18" s="102">
        <f t="shared" si="2"/>
      </c>
      <c r="Z18" s="106">
        <f t="shared" si="3"/>
      </c>
      <c r="AA18" s="2">
        <f t="shared" si="4"/>
      </c>
      <c r="AB18" s="18" t="e">
        <f t="shared" si="22"/>
        <v>#VALUE!</v>
      </c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01"/>
      <c r="M19" s="101"/>
      <c r="N19" s="101"/>
      <c r="O19" s="101"/>
      <c r="P19" s="101"/>
      <c r="Q19" s="102">
        <f t="shared" si="0"/>
      </c>
      <c r="R19" s="103"/>
      <c r="S19" s="103"/>
      <c r="T19" s="103"/>
      <c r="U19" s="103"/>
      <c r="V19" s="103"/>
      <c r="W19" s="103"/>
      <c r="X19" s="102">
        <f t="shared" si="1"/>
      </c>
      <c r="Y19" s="102">
        <f t="shared" si="2"/>
      </c>
      <c r="Z19" s="106">
        <f t="shared" si="3"/>
      </c>
      <c r="AA19" s="2">
        <f t="shared" si="4"/>
      </c>
      <c r="AB19" s="18" t="e">
        <f t="shared" si="22"/>
        <v>#VALUE!</v>
      </c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01"/>
      <c r="M20" s="101"/>
      <c r="N20" s="101"/>
      <c r="O20" s="101"/>
      <c r="P20" s="101"/>
      <c r="Q20" s="102">
        <f t="shared" si="0"/>
      </c>
      <c r="R20" s="103"/>
      <c r="S20" s="103"/>
      <c r="T20" s="103"/>
      <c r="U20" s="103"/>
      <c r="V20" s="103"/>
      <c r="W20" s="103"/>
      <c r="X20" s="102">
        <f t="shared" si="1"/>
      </c>
      <c r="Y20" s="102">
        <f t="shared" si="2"/>
      </c>
      <c r="Z20" s="106">
        <f t="shared" si="3"/>
      </c>
      <c r="AA20" s="2">
        <f t="shared" si="4"/>
      </c>
      <c r="AB20" s="18" t="e">
        <f t="shared" si="22"/>
        <v>#VALUE!</v>
      </c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01"/>
      <c r="M21" s="101"/>
      <c r="N21" s="101"/>
      <c r="O21" s="101"/>
      <c r="P21" s="101"/>
      <c r="Q21" s="102">
        <f t="shared" si="0"/>
      </c>
      <c r="R21" s="103"/>
      <c r="S21" s="103"/>
      <c r="T21" s="103"/>
      <c r="U21" s="103"/>
      <c r="V21" s="103"/>
      <c r="W21" s="103"/>
      <c r="X21" s="102">
        <f t="shared" si="1"/>
      </c>
      <c r="Y21" s="102">
        <f t="shared" si="2"/>
      </c>
      <c r="Z21" s="106">
        <f t="shared" si="3"/>
      </c>
      <c r="AA21" s="2">
        <f t="shared" si="4"/>
      </c>
      <c r="AB21" s="18" t="e">
        <f t="shared" si="22"/>
        <v>#VALUE!</v>
      </c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01"/>
      <c r="M22" s="101"/>
      <c r="N22" s="101"/>
      <c r="O22" s="101"/>
      <c r="P22" s="101"/>
      <c r="Q22" s="102">
        <f t="shared" si="0"/>
      </c>
      <c r="R22" s="103"/>
      <c r="S22" s="103"/>
      <c r="T22" s="103"/>
      <c r="U22" s="103"/>
      <c r="V22" s="103"/>
      <c r="W22" s="103"/>
      <c r="X22" s="102">
        <f t="shared" si="1"/>
      </c>
      <c r="Y22" s="102">
        <f t="shared" si="2"/>
      </c>
      <c r="Z22" s="106">
        <f t="shared" si="3"/>
      </c>
      <c r="AA22" s="2">
        <f t="shared" si="4"/>
      </c>
      <c r="AB22" s="18" t="e">
        <f t="shared" si="22"/>
        <v>#VALUE!</v>
      </c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01"/>
      <c r="M23" s="101"/>
      <c r="N23" s="101"/>
      <c r="O23" s="101"/>
      <c r="P23" s="101"/>
      <c r="Q23" s="102">
        <f t="shared" si="0"/>
      </c>
      <c r="R23" s="103"/>
      <c r="S23" s="103"/>
      <c r="T23" s="103"/>
      <c r="U23" s="103"/>
      <c r="V23" s="103"/>
      <c r="W23" s="103"/>
      <c r="X23" s="102">
        <f t="shared" si="1"/>
      </c>
      <c r="Y23" s="102">
        <f t="shared" si="2"/>
      </c>
      <c r="Z23" s="106">
        <f t="shared" si="3"/>
      </c>
      <c r="AA23" s="2">
        <f t="shared" si="4"/>
      </c>
      <c r="AB23" s="18" t="e">
        <f t="shared" si="22"/>
        <v>#VALUE!</v>
      </c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01"/>
      <c r="M24" s="101"/>
      <c r="N24" s="101"/>
      <c r="O24" s="101"/>
      <c r="P24" s="101"/>
      <c r="Q24" s="102">
        <f t="shared" si="0"/>
      </c>
      <c r="R24" s="103"/>
      <c r="S24" s="103"/>
      <c r="T24" s="103"/>
      <c r="U24" s="103"/>
      <c r="V24" s="103"/>
      <c r="W24" s="103"/>
      <c r="X24" s="102">
        <f t="shared" si="1"/>
      </c>
      <c r="Y24" s="102">
        <f t="shared" si="2"/>
      </c>
      <c r="Z24" s="106">
        <f t="shared" si="3"/>
      </c>
      <c r="AA24" s="2">
        <f t="shared" si="4"/>
      </c>
      <c r="AB24" s="18" t="e">
        <f t="shared" si="22"/>
        <v>#VALUE!</v>
      </c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01"/>
      <c r="M25" s="101"/>
      <c r="N25" s="101"/>
      <c r="O25" s="101"/>
      <c r="P25" s="101"/>
      <c r="Q25" s="102">
        <f t="shared" si="0"/>
      </c>
      <c r="R25" s="103"/>
      <c r="S25" s="103"/>
      <c r="T25" s="103"/>
      <c r="U25" s="103"/>
      <c r="V25" s="103"/>
      <c r="W25" s="103"/>
      <c r="X25" s="102">
        <f t="shared" si="1"/>
      </c>
      <c r="Y25" s="102">
        <f t="shared" si="2"/>
      </c>
      <c r="Z25" s="106">
        <f t="shared" si="3"/>
      </c>
      <c r="AA25" s="2">
        <f t="shared" si="4"/>
      </c>
      <c r="AB25" s="18" t="e">
        <f t="shared" si="22"/>
        <v>#VALUE!</v>
      </c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01"/>
      <c r="M26" s="101"/>
      <c r="N26" s="101"/>
      <c r="O26" s="101"/>
      <c r="P26" s="101"/>
      <c r="Q26" s="102">
        <f t="shared" si="0"/>
      </c>
      <c r="R26" s="103"/>
      <c r="S26" s="103"/>
      <c r="T26" s="103"/>
      <c r="U26" s="103"/>
      <c r="V26" s="103"/>
      <c r="W26" s="103"/>
      <c r="X26" s="102">
        <f t="shared" si="1"/>
      </c>
      <c r="Y26" s="102">
        <f t="shared" si="2"/>
      </c>
      <c r="Z26" s="106">
        <f t="shared" si="3"/>
      </c>
      <c r="AA26" s="2">
        <f t="shared" si="4"/>
      </c>
      <c r="AB26" s="18" t="e">
        <f t="shared" si="22"/>
        <v>#VALUE!</v>
      </c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01"/>
      <c r="M27" s="101"/>
      <c r="N27" s="101"/>
      <c r="O27" s="101"/>
      <c r="P27" s="101"/>
      <c r="Q27" s="102">
        <f t="shared" si="0"/>
      </c>
      <c r="R27" s="103"/>
      <c r="S27" s="103"/>
      <c r="T27" s="103"/>
      <c r="U27" s="103"/>
      <c r="V27" s="103"/>
      <c r="W27" s="103"/>
      <c r="X27" s="102">
        <f t="shared" si="1"/>
      </c>
      <c r="Y27" s="102">
        <f t="shared" si="2"/>
      </c>
      <c r="Z27" s="106">
        <f t="shared" si="3"/>
      </c>
      <c r="AA27" s="2">
        <f t="shared" si="4"/>
      </c>
      <c r="AB27" s="18" t="e">
        <f t="shared" si="22"/>
        <v>#VALUE!</v>
      </c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01"/>
      <c r="M28" s="101"/>
      <c r="N28" s="101"/>
      <c r="O28" s="101"/>
      <c r="P28" s="101"/>
      <c r="Q28" s="102">
        <f t="shared" si="0"/>
      </c>
      <c r="R28" s="103"/>
      <c r="S28" s="103"/>
      <c r="T28" s="103"/>
      <c r="U28" s="103"/>
      <c r="V28" s="103"/>
      <c r="W28" s="103"/>
      <c r="X28" s="102">
        <f t="shared" si="1"/>
      </c>
      <c r="Y28" s="102">
        <f t="shared" si="2"/>
      </c>
      <c r="Z28" s="106">
        <f t="shared" si="3"/>
      </c>
      <c r="AA28" s="2">
        <f t="shared" si="4"/>
      </c>
      <c r="AB28" s="18" t="e">
        <f t="shared" si="22"/>
        <v>#VALUE!</v>
      </c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01"/>
      <c r="M29" s="101"/>
      <c r="N29" s="101"/>
      <c r="O29" s="101"/>
      <c r="P29" s="101"/>
      <c r="Q29" s="102">
        <f t="shared" si="0"/>
      </c>
      <c r="R29" s="103"/>
      <c r="S29" s="103"/>
      <c r="T29" s="103"/>
      <c r="U29" s="103"/>
      <c r="V29" s="103"/>
      <c r="W29" s="103"/>
      <c r="X29" s="102">
        <f t="shared" si="1"/>
      </c>
      <c r="Y29" s="102">
        <f t="shared" si="2"/>
      </c>
      <c r="Z29" s="106">
        <f t="shared" si="3"/>
      </c>
      <c r="AA29" s="2">
        <f t="shared" si="4"/>
      </c>
      <c r="AB29" s="18" t="e">
        <f t="shared" si="22"/>
        <v>#VALUE!</v>
      </c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01"/>
      <c r="M30" s="101"/>
      <c r="N30" s="101"/>
      <c r="O30" s="101"/>
      <c r="P30" s="101"/>
      <c r="Q30" s="102">
        <f t="shared" si="0"/>
      </c>
      <c r="R30" s="103"/>
      <c r="S30" s="103"/>
      <c r="T30" s="103"/>
      <c r="U30" s="103"/>
      <c r="V30" s="103"/>
      <c r="W30" s="103"/>
      <c r="X30" s="102">
        <f t="shared" si="1"/>
      </c>
      <c r="Y30" s="102">
        <f t="shared" si="2"/>
      </c>
      <c r="Z30" s="106">
        <f t="shared" si="3"/>
      </c>
      <c r="AA30" s="2">
        <f t="shared" si="4"/>
      </c>
      <c r="AB30" s="18" t="e">
        <f t="shared" si="22"/>
        <v>#VALUE!</v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01"/>
      <c r="M31" s="101"/>
      <c r="N31" s="101"/>
      <c r="O31" s="101"/>
      <c r="P31" s="101"/>
      <c r="Q31" s="102">
        <f t="shared" si="0"/>
      </c>
      <c r="R31" s="103"/>
      <c r="S31" s="103"/>
      <c r="T31" s="103"/>
      <c r="U31" s="103"/>
      <c r="V31" s="103"/>
      <c r="W31" s="103"/>
      <c r="X31" s="102">
        <f t="shared" si="1"/>
      </c>
      <c r="Y31" s="102">
        <f t="shared" si="2"/>
      </c>
      <c r="Z31" s="106">
        <f t="shared" si="3"/>
      </c>
      <c r="AA31" s="2">
        <f t="shared" si="4"/>
      </c>
      <c r="AB31" s="18" t="e">
        <f t="shared" si="22"/>
        <v>#VALUE!</v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01"/>
      <c r="M32" s="101"/>
      <c r="N32" s="101"/>
      <c r="O32" s="101"/>
      <c r="P32" s="101"/>
      <c r="Q32" s="102">
        <f t="shared" si="0"/>
      </c>
      <c r="R32" s="103"/>
      <c r="S32" s="103"/>
      <c r="T32" s="103"/>
      <c r="U32" s="103"/>
      <c r="V32" s="103"/>
      <c r="W32" s="103"/>
      <c r="X32" s="102">
        <f t="shared" si="1"/>
      </c>
      <c r="Y32" s="102">
        <f t="shared" si="2"/>
      </c>
      <c r="Z32" s="106">
        <f t="shared" si="3"/>
      </c>
      <c r="AA32" s="2">
        <f t="shared" si="4"/>
      </c>
      <c r="AB32" s="18" t="e">
        <f t="shared" si="22"/>
        <v>#VALUE!</v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01"/>
      <c r="M33" s="101"/>
      <c r="N33" s="101"/>
      <c r="O33" s="101"/>
      <c r="P33" s="101"/>
      <c r="Q33" s="102">
        <f t="shared" si="0"/>
      </c>
      <c r="R33" s="103"/>
      <c r="S33" s="103"/>
      <c r="T33" s="103"/>
      <c r="U33" s="103"/>
      <c r="V33" s="103"/>
      <c r="W33" s="103"/>
      <c r="X33" s="102">
        <f t="shared" si="1"/>
      </c>
      <c r="Y33" s="102">
        <f t="shared" si="2"/>
      </c>
      <c r="Z33" s="106">
        <f t="shared" si="3"/>
      </c>
      <c r="AA33" s="2">
        <f t="shared" si="4"/>
      </c>
      <c r="AB33" s="18" t="e">
        <f t="shared" si="22"/>
        <v>#VALUE!</v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01"/>
      <c r="M34" s="101"/>
      <c r="N34" s="101"/>
      <c r="O34" s="101"/>
      <c r="P34" s="101"/>
      <c r="Q34" s="102">
        <f t="shared" si="0"/>
      </c>
      <c r="R34" s="103"/>
      <c r="S34" s="103"/>
      <c r="T34" s="103"/>
      <c r="U34" s="103"/>
      <c r="V34" s="103"/>
      <c r="W34" s="103"/>
      <c r="X34" s="102">
        <f t="shared" si="1"/>
      </c>
      <c r="Y34" s="102">
        <f t="shared" si="2"/>
      </c>
      <c r="Z34" s="106">
        <f t="shared" si="3"/>
      </c>
      <c r="AA34" s="2">
        <f t="shared" si="4"/>
      </c>
      <c r="AB34" s="18" t="e">
        <f t="shared" si="22"/>
        <v>#VALUE!</v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01"/>
      <c r="M35" s="101"/>
      <c r="N35" s="101"/>
      <c r="O35" s="101"/>
      <c r="P35" s="101"/>
      <c r="Q35" s="102">
        <f t="shared" si="0"/>
      </c>
      <c r="R35" s="103"/>
      <c r="S35" s="103"/>
      <c r="T35" s="103"/>
      <c r="U35" s="103"/>
      <c r="V35" s="103"/>
      <c r="W35" s="103"/>
      <c r="X35" s="102">
        <f t="shared" si="1"/>
      </c>
      <c r="Y35" s="102">
        <f t="shared" si="2"/>
      </c>
      <c r="Z35" s="106">
        <f t="shared" si="3"/>
      </c>
      <c r="AA35" s="2">
        <f t="shared" si="4"/>
      </c>
      <c r="AB35" s="18" t="e">
        <f t="shared" si="22"/>
        <v>#VALUE!</v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01"/>
      <c r="M36" s="101"/>
      <c r="N36" s="101"/>
      <c r="O36" s="101"/>
      <c r="P36" s="101"/>
      <c r="Q36" s="102">
        <f t="shared" si="0"/>
      </c>
      <c r="R36" s="103"/>
      <c r="S36" s="103"/>
      <c r="T36" s="103"/>
      <c r="U36" s="103"/>
      <c r="V36" s="103"/>
      <c r="W36" s="103"/>
      <c r="X36" s="102">
        <f t="shared" si="1"/>
      </c>
      <c r="Y36" s="102">
        <f t="shared" si="2"/>
      </c>
      <c r="Z36" s="106">
        <f t="shared" si="3"/>
      </c>
      <c r="AA36" s="2">
        <f t="shared" si="4"/>
      </c>
      <c r="AB36" s="18" t="e">
        <f t="shared" si="22"/>
        <v>#VALUE!</v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37" spans="12:26" ht="18" customHeight="1"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2:26" ht="18" customHeight="1"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2:26" ht="18" customHeight="1"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70"/>
    </row>
    <row r="42" spans="1:27" s="74" customFormat="1" ht="18" customHeight="1">
      <c r="A42" s="75" t="str">
        <f>A3</f>
        <v>ミドルクラス　男子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40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5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141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3" ref="C46:C55">IF($A46&gt;$AG$44,"",INDEX(C$7:C$36,MATCH($AG$44-$A46+1,$Z$7:$Z$36,0)))</f>
        <v>竹上直希</v>
      </c>
      <c r="D46" s="38"/>
      <c r="E46" s="31"/>
      <c r="F46" s="107" t="str">
        <f aca="true" t="shared" si="24" ref="F46:F55">IF($A46&gt;$AG$44,"",INDEX(F$7:F$36,MATCH($AG$44-$A46+1,$Z$7:$Z$36,0)))</f>
        <v>たけがみ　なおき</v>
      </c>
      <c r="G46" s="40"/>
      <c r="H46" s="95" t="str">
        <f aca="true" t="shared" si="25" ref="H46:H55">IF($A46&gt;$AG$44,"",INDEX(H$7:H$36,MATCH($AG$44-$A46+1,$Z$7:$Z$36,0)))</f>
        <v>小3</v>
      </c>
      <c r="I46" s="29"/>
      <c r="J46" s="107" t="str">
        <f aca="true" t="shared" si="26" ref="J46:J55">IF($A46&gt;$AG$44,"",INDEX(J$7:J$36,MATCH($AG$44-$A46+1,$Z$7:$Z$36,0)))</f>
        <v>八代ＴＣ</v>
      </c>
      <c r="K46" s="42"/>
      <c r="L46" s="145">
        <f aca="true" t="shared" si="27" ref="L46:L55">IF($A46&gt;$AG$44,"",INDEX($Q$7:$Q$36,MATCH($AG$44-$A46+1,$Z$7:$Z$36,0)))</f>
        <v>5.8</v>
      </c>
      <c r="M46" s="159"/>
      <c r="N46" s="145">
        <f aca="true" t="shared" si="28" ref="N46:N55">IF($A46&gt;$AG$44,"",INDEX($X$7:$X$36,MATCH($AG$44-$A46+1,$Z$7:$Z$36,0)))</f>
        <v>20.700000000000003</v>
      </c>
      <c r="O46" s="159"/>
      <c r="P46" s="145">
        <f aca="true" t="shared" si="29" ref="P46:P55">IF($A46&gt;$AG$44,"",INDEX($Y$7:$Y$36,MATCH($AG$44-$A46+1,$Z$7:$Z$36,0)))</f>
        <v>26.5</v>
      </c>
      <c r="Q46" s="159"/>
      <c r="R46" s="104">
        <v>7.2</v>
      </c>
      <c r="S46" s="104">
        <v>7</v>
      </c>
      <c r="T46" s="104">
        <v>7.1</v>
      </c>
      <c r="U46" s="104">
        <v>6.9</v>
      </c>
      <c r="V46" s="104">
        <v>7.3</v>
      </c>
      <c r="W46" s="104">
        <v>0.7</v>
      </c>
      <c r="X46" s="102">
        <f aca="true" t="shared" si="30" ref="X46:X55">IF(C46="","",W46+AJ46)</f>
        <v>22</v>
      </c>
      <c r="Y46" s="102">
        <f aca="true" t="shared" si="31" ref="Y46:Y55">IF(C46="","",ROUND(P46+W46+AJ46,1))</f>
        <v>48.5</v>
      </c>
      <c r="Z46" s="106">
        <f aca="true" t="shared" si="32" ref="Z46:Z55">IF(C46="","",RANK(AV46,AV$46:AV$55,0))</f>
        <v>5</v>
      </c>
      <c r="AC46" s="10">
        <f aca="true" t="shared" si="33" ref="AC46:AC55">RANK(Y46,Y$46:Y$55,0)</f>
        <v>5</v>
      </c>
      <c r="AE46" s="17">
        <f aca="true" t="shared" si="34" ref="AE46:AE55">IF(R46="",0,LARGE($R46:$V46,1))</f>
        <v>7.3</v>
      </c>
      <c r="AF46" s="17">
        <f aca="true" t="shared" si="35" ref="AF46:AF55">IF(S46="",0,LARGE($R46:$V46,2))</f>
        <v>7.2</v>
      </c>
      <c r="AG46" s="17">
        <f aca="true" t="shared" si="36" ref="AG46:AG55">IF(T46="",0,LARGE($R46:$V46,3))</f>
        <v>7.1</v>
      </c>
      <c r="AH46" s="17">
        <f aca="true" t="shared" si="37" ref="AH46:AH55">IF(U46="",0,LARGE($R46:$V46,4))</f>
        <v>7</v>
      </c>
      <c r="AI46" s="17">
        <f aca="true" t="shared" si="38" ref="AI46:AI55">IF(V46="",0,LARGE($R46:$V46,5))</f>
        <v>6.9</v>
      </c>
      <c r="AJ46" s="18">
        <f aca="true" t="shared" si="39" ref="AJ46:AJ55">SUM(AF46:AH46)</f>
        <v>21.3</v>
      </c>
      <c r="AS46" s="10">
        <f aca="true" t="shared" si="40" ref="AS46:AS55">IF(Y46="",0,Y46*1000000)</f>
        <v>48500000</v>
      </c>
      <c r="AT46" s="10">
        <f aca="true" t="shared" si="41" ref="AT46:AT55">IF(X46="",0,X46*1000)</f>
        <v>22000</v>
      </c>
      <c r="AU46" s="20">
        <f aca="true" t="shared" si="42" ref="AU46:AU55">SUM(R46:V46)/1000</f>
        <v>0.03549999999999999</v>
      </c>
      <c r="AV46" s="20">
        <f aca="true" t="shared" si="43" ref="AV46:AV55">ROUND(AS46+AT46-W46+AU46,4)</f>
        <v>48521999.3355</v>
      </c>
    </row>
    <row r="47" spans="1:48" ht="18" customHeight="1">
      <c r="A47" s="4">
        <v>2</v>
      </c>
      <c r="B47" s="28"/>
      <c r="C47" s="45" t="str">
        <f t="shared" si="23"/>
        <v>比嘉紘平</v>
      </c>
      <c r="D47" s="38"/>
      <c r="E47" s="31"/>
      <c r="F47" s="107" t="str">
        <f t="shared" si="24"/>
        <v>ひが　こうへい</v>
      </c>
      <c r="G47" s="40"/>
      <c r="H47" s="95" t="str">
        <f t="shared" si="25"/>
        <v>小3</v>
      </c>
      <c r="I47" s="29"/>
      <c r="J47" s="107" t="str">
        <f t="shared" si="26"/>
        <v>てぃだＴＣ</v>
      </c>
      <c r="K47" s="42"/>
      <c r="L47" s="145">
        <f t="shared" si="27"/>
        <v>16.5</v>
      </c>
      <c r="M47" s="159"/>
      <c r="N47" s="145">
        <f t="shared" si="28"/>
        <v>17.400000000000002</v>
      </c>
      <c r="O47" s="159"/>
      <c r="P47" s="145">
        <f t="shared" si="29"/>
        <v>33.9</v>
      </c>
      <c r="Q47" s="159"/>
      <c r="R47" s="104">
        <v>5.8</v>
      </c>
      <c r="S47" s="104">
        <v>5.7</v>
      </c>
      <c r="T47" s="104">
        <v>6</v>
      </c>
      <c r="U47" s="104">
        <v>6.5</v>
      </c>
      <c r="V47" s="104">
        <v>6.4</v>
      </c>
      <c r="W47" s="104">
        <v>0.3</v>
      </c>
      <c r="X47" s="102">
        <f t="shared" si="30"/>
        <v>18.5</v>
      </c>
      <c r="Y47" s="102">
        <f t="shared" si="31"/>
        <v>52.4</v>
      </c>
      <c r="Z47" s="106">
        <f t="shared" si="32"/>
        <v>3</v>
      </c>
      <c r="AC47" s="10">
        <f t="shared" si="33"/>
        <v>3</v>
      </c>
      <c r="AE47" s="17">
        <f t="shared" si="34"/>
        <v>6.5</v>
      </c>
      <c r="AF47" s="17">
        <f t="shared" si="35"/>
        <v>6.4</v>
      </c>
      <c r="AG47" s="17">
        <f t="shared" si="36"/>
        <v>6</v>
      </c>
      <c r="AH47" s="17">
        <f t="shared" si="37"/>
        <v>5.8</v>
      </c>
      <c r="AI47" s="17">
        <f t="shared" si="38"/>
        <v>5.7</v>
      </c>
      <c r="AJ47" s="18">
        <f t="shared" si="39"/>
        <v>18.2</v>
      </c>
      <c r="AS47" s="10">
        <f t="shared" si="40"/>
        <v>52400000</v>
      </c>
      <c r="AT47" s="10">
        <f t="shared" si="41"/>
        <v>18500</v>
      </c>
      <c r="AU47" s="20">
        <f t="shared" si="42"/>
        <v>0.0304</v>
      </c>
      <c r="AV47" s="20">
        <f t="shared" si="43"/>
        <v>52418499.7304</v>
      </c>
    </row>
    <row r="48" spans="1:48" ht="18" customHeight="1">
      <c r="A48" s="4">
        <v>3</v>
      </c>
      <c r="B48" s="28"/>
      <c r="C48" s="45" t="str">
        <f t="shared" si="23"/>
        <v>赤星健太朗</v>
      </c>
      <c r="D48" s="38"/>
      <c r="E48" s="31"/>
      <c r="F48" s="135" t="str">
        <f t="shared" si="24"/>
        <v>あかほし けんたろう</v>
      </c>
      <c r="G48" s="40"/>
      <c r="H48" s="95" t="str">
        <f t="shared" si="25"/>
        <v>中1</v>
      </c>
      <c r="I48" s="29"/>
      <c r="J48" s="107" t="str">
        <f t="shared" si="26"/>
        <v>熊本ＴＣ</v>
      </c>
      <c r="K48" s="42"/>
      <c r="L48" s="145">
        <f t="shared" si="27"/>
        <v>20.2</v>
      </c>
      <c r="M48" s="159"/>
      <c r="N48" s="145">
        <f t="shared" si="28"/>
        <v>20.2</v>
      </c>
      <c r="O48" s="159"/>
      <c r="P48" s="145">
        <f t="shared" si="29"/>
        <v>40.4</v>
      </c>
      <c r="Q48" s="159"/>
      <c r="R48" s="104">
        <v>2.8</v>
      </c>
      <c r="S48" s="104">
        <v>2.8</v>
      </c>
      <c r="T48" s="104">
        <v>2.9</v>
      </c>
      <c r="U48" s="104">
        <v>2.6</v>
      </c>
      <c r="V48" s="104">
        <v>2.8</v>
      </c>
      <c r="W48" s="104">
        <v>0.4</v>
      </c>
      <c r="X48" s="102">
        <f t="shared" si="30"/>
        <v>8.799999999999999</v>
      </c>
      <c r="Y48" s="102">
        <f t="shared" si="31"/>
        <v>49.2</v>
      </c>
      <c r="Z48" s="106">
        <f t="shared" si="32"/>
        <v>4</v>
      </c>
      <c r="AC48" s="10">
        <f t="shared" si="33"/>
        <v>4</v>
      </c>
      <c r="AE48" s="17">
        <f t="shared" si="34"/>
        <v>2.9</v>
      </c>
      <c r="AF48" s="17">
        <f t="shared" si="35"/>
        <v>2.8</v>
      </c>
      <c r="AG48" s="17">
        <f t="shared" si="36"/>
        <v>2.8</v>
      </c>
      <c r="AH48" s="17">
        <f t="shared" si="37"/>
        <v>2.8</v>
      </c>
      <c r="AI48" s="17">
        <f t="shared" si="38"/>
        <v>2.6</v>
      </c>
      <c r="AJ48" s="18">
        <f t="shared" si="39"/>
        <v>8.399999999999999</v>
      </c>
      <c r="AS48" s="10">
        <f t="shared" si="40"/>
        <v>49200000</v>
      </c>
      <c r="AT48" s="10">
        <f t="shared" si="41"/>
        <v>8799.999999999998</v>
      </c>
      <c r="AU48" s="20">
        <f t="shared" si="42"/>
        <v>0.0139</v>
      </c>
      <c r="AV48" s="20">
        <f t="shared" si="43"/>
        <v>49208799.6139</v>
      </c>
    </row>
    <row r="49" spans="1:48" ht="18" customHeight="1">
      <c r="A49" s="4">
        <v>4</v>
      </c>
      <c r="B49" s="28"/>
      <c r="C49" s="45" t="str">
        <f t="shared" si="23"/>
        <v>曽根崎　裕太</v>
      </c>
      <c r="D49" s="38"/>
      <c r="E49" s="31"/>
      <c r="F49" s="107" t="str">
        <f t="shared" si="24"/>
        <v>そねざき　ゆうた</v>
      </c>
      <c r="G49" s="40"/>
      <c r="H49" s="95" t="str">
        <f t="shared" si="25"/>
        <v>中1</v>
      </c>
      <c r="I49" s="29"/>
      <c r="J49" s="107" t="str">
        <f t="shared" si="26"/>
        <v>熊本ＴＣ</v>
      </c>
      <c r="K49" s="42"/>
      <c r="L49" s="145">
        <f t="shared" si="27"/>
        <v>20</v>
      </c>
      <c r="M49" s="159"/>
      <c r="N49" s="145">
        <f t="shared" si="28"/>
        <v>20.9</v>
      </c>
      <c r="O49" s="159"/>
      <c r="P49" s="145">
        <f t="shared" si="29"/>
        <v>40.9</v>
      </c>
      <c r="Q49" s="159"/>
      <c r="R49" s="104">
        <v>6.7</v>
      </c>
      <c r="S49" s="104">
        <v>6.9</v>
      </c>
      <c r="T49" s="104">
        <v>6.7</v>
      </c>
      <c r="U49" s="104">
        <v>6.7</v>
      </c>
      <c r="V49" s="104">
        <v>7.2</v>
      </c>
      <c r="W49" s="104">
        <v>1</v>
      </c>
      <c r="X49" s="102">
        <f t="shared" si="30"/>
        <v>21.3</v>
      </c>
      <c r="Y49" s="102">
        <f t="shared" si="31"/>
        <v>62.2</v>
      </c>
      <c r="Z49" s="106">
        <f t="shared" si="32"/>
        <v>2</v>
      </c>
      <c r="AC49" s="10">
        <f t="shared" si="33"/>
        <v>2</v>
      </c>
      <c r="AE49" s="17">
        <f t="shared" si="34"/>
        <v>7.2</v>
      </c>
      <c r="AF49" s="17">
        <f t="shared" si="35"/>
        <v>6.9</v>
      </c>
      <c r="AG49" s="17">
        <f t="shared" si="36"/>
        <v>6.7</v>
      </c>
      <c r="AH49" s="17">
        <f t="shared" si="37"/>
        <v>6.7</v>
      </c>
      <c r="AI49" s="17">
        <f t="shared" si="38"/>
        <v>6.7</v>
      </c>
      <c r="AJ49" s="18">
        <f t="shared" si="39"/>
        <v>20.3</v>
      </c>
      <c r="AS49" s="10">
        <f t="shared" si="40"/>
        <v>62200000</v>
      </c>
      <c r="AT49" s="10">
        <f t="shared" si="41"/>
        <v>21300</v>
      </c>
      <c r="AU49" s="20">
        <f t="shared" si="42"/>
        <v>0.0342</v>
      </c>
      <c r="AV49" s="20">
        <f t="shared" si="43"/>
        <v>62221299.0342</v>
      </c>
    </row>
    <row r="50" spans="1:48" ht="18" customHeight="1">
      <c r="A50" s="4">
        <v>5</v>
      </c>
      <c r="B50" s="28"/>
      <c r="C50" s="45" t="str">
        <f t="shared" si="23"/>
        <v>淺井悠貴</v>
      </c>
      <c r="D50" s="38"/>
      <c r="E50" s="31"/>
      <c r="F50" s="107" t="str">
        <f t="shared" si="24"/>
        <v>あさい　ゆうき</v>
      </c>
      <c r="G50" s="40"/>
      <c r="H50" s="95" t="str">
        <f t="shared" si="25"/>
        <v>小4</v>
      </c>
      <c r="I50" s="29"/>
      <c r="J50" s="107" t="str">
        <f t="shared" si="26"/>
        <v>ｽﾍﾟｰｽｳｫｰｸ</v>
      </c>
      <c r="K50" s="42"/>
      <c r="L50" s="145">
        <f t="shared" si="27"/>
        <v>23</v>
      </c>
      <c r="M50" s="159"/>
      <c r="N50" s="145">
        <f t="shared" si="28"/>
        <v>23.6</v>
      </c>
      <c r="O50" s="159"/>
      <c r="P50" s="145">
        <f t="shared" si="29"/>
        <v>46.6</v>
      </c>
      <c r="Q50" s="159"/>
      <c r="R50" s="104">
        <v>7.8</v>
      </c>
      <c r="S50" s="104">
        <v>7.6</v>
      </c>
      <c r="T50" s="104">
        <v>7.4</v>
      </c>
      <c r="U50" s="104">
        <v>7.9</v>
      </c>
      <c r="V50" s="104">
        <v>7.6</v>
      </c>
      <c r="W50" s="104">
        <v>1</v>
      </c>
      <c r="X50" s="102">
        <f t="shared" si="30"/>
        <v>24</v>
      </c>
      <c r="Y50" s="102">
        <f t="shared" si="31"/>
        <v>70.6</v>
      </c>
      <c r="Z50" s="106">
        <f t="shared" si="32"/>
        <v>1</v>
      </c>
      <c r="AC50" s="10">
        <f t="shared" si="33"/>
        <v>1</v>
      </c>
      <c r="AE50" s="17">
        <f t="shared" si="34"/>
        <v>7.9</v>
      </c>
      <c r="AF50" s="17">
        <f t="shared" si="35"/>
        <v>7.8</v>
      </c>
      <c r="AG50" s="17">
        <f t="shared" si="36"/>
        <v>7.6</v>
      </c>
      <c r="AH50" s="17">
        <f t="shared" si="37"/>
        <v>7.6</v>
      </c>
      <c r="AI50" s="17">
        <f t="shared" si="38"/>
        <v>7.4</v>
      </c>
      <c r="AJ50" s="18">
        <f t="shared" si="39"/>
        <v>23</v>
      </c>
      <c r="AS50" s="10">
        <f t="shared" si="40"/>
        <v>70600000</v>
      </c>
      <c r="AT50" s="10">
        <f t="shared" si="41"/>
        <v>24000</v>
      </c>
      <c r="AU50" s="20">
        <f t="shared" si="42"/>
        <v>0.038299999999999994</v>
      </c>
      <c r="AV50" s="20">
        <f t="shared" si="43"/>
        <v>70623999.0383</v>
      </c>
    </row>
    <row r="51" spans="1:48" ht="18" customHeight="1">
      <c r="A51" s="4">
        <v>6</v>
      </c>
      <c r="B51" s="28"/>
      <c r="C51" s="45">
        <f t="shared" si="23"/>
      </c>
      <c r="D51" s="38"/>
      <c r="E51" s="31"/>
      <c r="F51" s="107">
        <f t="shared" si="24"/>
      </c>
      <c r="G51" s="40"/>
      <c r="H51" s="95">
        <f t="shared" si="25"/>
      </c>
      <c r="I51" s="29"/>
      <c r="J51" s="107">
        <f t="shared" si="26"/>
      </c>
      <c r="K51" s="42"/>
      <c r="L51" s="145">
        <f t="shared" si="27"/>
      </c>
      <c r="M51" s="159"/>
      <c r="N51" s="145">
        <f t="shared" si="28"/>
      </c>
      <c r="O51" s="159"/>
      <c r="P51" s="145">
        <f t="shared" si="29"/>
      </c>
      <c r="Q51" s="159"/>
      <c r="R51" s="104"/>
      <c r="S51" s="104"/>
      <c r="T51" s="104"/>
      <c r="U51" s="104"/>
      <c r="V51" s="104"/>
      <c r="W51" s="104"/>
      <c r="X51" s="102">
        <f t="shared" si="30"/>
      </c>
      <c r="Y51" s="102">
        <f t="shared" si="31"/>
      </c>
      <c r="Z51" s="106">
        <f t="shared" si="32"/>
      </c>
      <c r="AC51" s="10" t="e">
        <f t="shared" si="33"/>
        <v>#VALUE!</v>
      </c>
      <c r="AE51" s="17">
        <f t="shared" si="34"/>
        <v>0</v>
      </c>
      <c r="AF51" s="17">
        <f t="shared" si="35"/>
        <v>0</v>
      </c>
      <c r="AG51" s="17">
        <f t="shared" si="36"/>
        <v>0</v>
      </c>
      <c r="AH51" s="17">
        <f t="shared" si="37"/>
        <v>0</v>
      </c>
      <c r="AI51" s="17">
        <f t="shared" si="38"/>
        <v>0</v>
      </c>
      <c r="AJ51" s="18">
        <f t="shared" si="39"/>
        <v>0</v>
      </c>
      <c r="AS51" s="10">
        <f t="shared" si="40"/>
        <v>0</v>
      </c>
      <c r="AT51" s="10">
        <f t="shared" si="41"/>
        <v>0</v>
      </c>
      <c r="AU51" s="20">
        <f t="shared" si="42"/>
        <v>0</v>
      </c>
      <c r="AV51" s="20">
        <f t="shared" si="43"/>
        <v>0</v>
      </c>
    </row>
    <row r="52" spans="1:48" ht="18" customHeight="1">
      <c r="A52" s="4">
        <v>7</v>
      </c>
      <c r="B52" s="28"/>
      <c r="C52" s="45">
        <f t="shared" si="23"/>
      </c>
      <c r="D52" s="38"/>
      <c r="E52" s="31"/>
      <c r="F52" s="107">
        <f t="shared" si="24"/>
      </c>
      <c r="G52" s="40"/>
      <c r="H52" s="95">
        <f t="shared" si="25"/>
      </c>
      <c r="I52" s="29"/>
      <c r="J52" s="107">
        <f t="shared" si="26"/>
      </c>
      <c r="K52" s="42"/>
      <c r="L52" s="145">
        <f t="shared" si="27"/>
      </c>
      <c r="M52" s="159"/>
      <c r="N52" s="145">
        <f t="shared" si="28"/>
      </c>
      <c r="O52" s="159"/>
      <c r="P52" s="145">
        <f t="shared" si="29"/>
      </c>
      <c r="Q52" s="159"/>
      <c r="R52" s="104"/>
      <c r="S52" s="104"/>
      <c r="T52" s="104"/>
      <c r="U52" s="104"/>
      <c r="V52" s="104"/>
      <c r="W52" s="104"/>
      <c r="X52" s="102">
        <f t="shared" si="30"/>
      </c>
      <c r="Y52" s="102">
        <f t="shared" si="31"/>
      </c>
      <c r="Z52" s="106">
        <f t="shared" si="32"/>
      </c>
      <c r="AC52" s="10" t="e">
        <f t="shared" si="33"/>
        <v>#VALUE!</v>
      </c>
      <c r="AE52" s="17">
        <f t="shared" si="34"/>
        <v>0</v>
      </c>
      <c r="AF52" s="17">
        <f t="shared" si="35"/>
        <v>0</v>
      </c>
      <c r="AG52" s="17">
        <f t="shared" si="36"/>
        <v>0</v>
      </c>
      <c r="AH52" s="17">
        <f t="shared" si="37"/>
        <v>0</v>
      </c>
      <c r="AI52" s="17">
        <f t="shared" si="38"/>
        <v>0</v>
      </c>
      <c r="AJ52" s="18">
        <f t="shared" si="39"/>
        <v>0</v>
      </c>
      <c r="AS52" s="10">
        <f t="shared" si="40"/>
        <v>0</v>
      </c>
      <c r="AT52" s="10">
        <f t="shared" si="41"/>
        <v>0</v>
      </c>
      <c r="AU52" s="20">
        <f t="shared" si="42"/>
        <v>0</v>
      </c>
      <c r="AV52" s="20">
        <f t="shared" si="43"/>
        <v>0</v>
      </c>
    </row>
    <row r="53" spans="1:48" ht="18" customHeight="1">
      <c r="A53" s="4">
        <v>8</v>
      </c>
      <c r="B53" s="28"/>
      <c r="C53" s="45">
        <f t="shared" si="23"/>
      </c>
      <c r="D53" s="38"/>
      <c r="E53" s="31"/>
      <c r="F53" s="107">
        <f t="shared" si="24"/>
      </c>
      <c r="G53" s="40"/>
      <c r="H53" s="95">
        <f t="shared" si="25"/>
      </c>
      <c r="I53" s="29"/>
      <c r="J53" s="107">
        <f t="shared" si="26"/>
      </c>
      <c r="K53" s="42"/>
      <c r="L53" s="145">
        <f t="shared" si="27"/>
      </c>
      <c r="M53" s="159"/>
      <c r="N53" s="145">
        <f t="shared" si="28"/>
      </c>
      <c r="O53" s="159"/>
      <c r="P53" s="145">
        <f t="shared" si="29"/>
      </c>
      <c r="Q53" s="159"/>
      <c r="R53" s="104"/>
      <c r="S53" s="104"/>
      <c r="T53" s="104"/>
      <c r="U53" s="104"/>
      <c r="V53" s="104"/>
      <c r="W53" s="104"/>
      <c r="X53" s="102">
        <f t="shared" si="30"/>
      </c>
      <c r="Y53" s="102">
        <f t="shared" si="31"/>
      </c>
      <c r="Z53" s="106">
        <f t="shared" si="32"/>
      </c>
      <c r="AC53" s="10" t="e">
        <f t="shared" si="33"/>
        <v>#VALUE!</v>
      </c>
      <c r="AE53" s="17">
        <f t="shared" si="34"/>
        <v>0</v>
      </c>
      <c r="AF53" s="17">
        <f t="shared" si="35"/>
        <v>0</v>
      </c>
      <c r="AG53" s="17">
        <f t="shared" si="36"/>
        <v>0</v>
      </c>
      <c r="AH53" s="17">
        <f t="shared" si="37"/>
        <v>0</v>
      </c>
      <c r="AI53" s="17">
        <f t="shared" si="38"/>
        <v>0</v>
      </c>
      <c r="AJ53" s="18">
        <f t="shared" si="39"/>
        <v>0</v>
      </c>
      <c r="AS53" s="10">
        <f t="shared" si="40"/>
        <v>0</v>
      </c>
      <c r="AT53" s="10">
        <f t="shared" si="41"/>
        <v>0</v>
      </c>
      <c r="AU53" s="20">
        <f t="shared" si="42"/>
        <v>0</v>
      </c>
      <c r="AV53" s="20">
        <f t="shared" si="43"/>
        <v>0</v>
      </c>
    </row>
    <row r="54" spans="1:48" ht="18" customHeight="1">
      <c r="A54" s="4">
        <v>9</v>
      </c>
      <c r="B54" s="28"/>
      <c r="C54" s="45">
        <f t="shared" si="23"/>
      </c>
      <c r="D54" s="38"/>
      <c r="E54" s="31"/>
      <c r="F54" s="107">
        <f t="shared" si="24"/>
      </c>
      <c r="G54" s="40"/>
      <c r="H54" s="95">
        <f t="shared" si="25"/>
      </c>
      <c r="I54" s="29"/>
      <c r="J54" s="107">
        <f t="shared" si="26"/>
      </c>
      <c r="K54" s="42"/>
      <c r="L54" s="145">
        <f t="shared" si="27"/>
      </c>
      <c r="M54" s="159"/>
      <c r="N54" s="145">
        <f t="shared" si="28"/>
      </c>
      <c r="O54" s="159"/>
      <c r="P54" s="145">
        <f t="shared" si="29"/>
      </c>
      <c r="Q54" s="159"/>
      <c r="R54" s="104"/>
      <c r="S54" s="104"/>
      <c r="T54" s="104"/>
      <c r="U54" s="104"/>
      <c r="V54" s="104"/>
      <c r="W54" s="104"/>
      <c r="X54" s="102">
        <f t="shared" si="30"/>
      </c>
      <c r="Y54" s="102">
        <f t="shared" si="31"/>
      </c>
      <c r="Z54" s="106">
        <f t="shared" si="32"/>
      </c>
      <c r="AC54" s="10" t="e">
        <f t="shared" si="33"/>
        <v>#VALUE!</v>
      </c>
      <c r="AE54" s="17">
        <f t="shared" si="34"/>
        <v>0</v>
      </c>
      <c r="AF54" s="17">
        <f t="shared" si="35"/>
        <v>0</v>
      </c>
      <c r="AG54" s="17">
        <f t="shared" si="36"/>
        <v>0</v>
      </c>
      <c r="AH54" s="17">
        <f t="shared" si="37"/>
        <v>0</v>
      </c>
      <c r="AI54" s="17">
        <f t="shared" si="38"/>
        <v>0</v>
      </c>
      <c r="AJ54" s="18">
        <f t="shared" si="39"/>
        <v>0</v>
      </c>
      <c r="AS54" s="10">
        <f t="shared" si="40"/>
        <v>0</v>
      </c>
      <c r="AT54" s="10">
        <f t="shared" si="41"/>
        <v>0</v>
      </c>
      <c r="AU54" s="20">
        <f t="shared" si="42"/>
        <v>0</v>
      </c>
      <c r="AV54" s="20">
        <f t="shared" si="43"/>
        <v>0</v>
      </c>
    </row>
    <row r="55" spans="1:48" ht="18" customHeight="1">
      <c r="A55" s="4">
        <v>10</v>
      </c>
      <c r="B55" s="28"/>
      <c r="C55" s="45">
        <f t="shared" si="23"/>
      </c>
      <c r="D55" s="38"/>
      <c r="E55" s="31"/>
      <c r="F55" s="107">
        <f t="shared" si="24"/>
      </c>
      <c r="G55" s="40"/>
      <c r="H55" s="95">
        <f t="shared" si="25"/>
      </c>
      <c r="I55" s="29"/>
      <c r="J55" s="107">
        <f t="shared" si="26"/>
      </c>
      <c r="K55" s="42"/>
      <c r="L55" s="145">
        <f t="shared" si="27"/>
      </c>
      <c r="M55" s="159"/>
      <c r="N55" s="145">
        <f t="shared" si="28"/>
      </c>
      <c r="O55" s="159"/>
      <c r="P55" s="145">
        <f t="shared" si="29"/>
      </c>
      <c r="Q55" s="159"/>
      <c r="R55" s="104"/>
      <c r="S55" s="104"/>
      <c r="T55" s="104"/>
      <c r="U55" s="104"/>
      <c r="V55" s="104"/>
      <c r="W55" s="104"/>
      <c r="X55" s="102">
        <f t="shared" si="30"/>
      </c>
      <c r="Y55" s="102">
        <f t="shared" si="31"/>
      </c>
      <c r="Z55" s="106">
        <f t="shared" si="32"/>
      </c>
      <c r="AC55" s="10" t="e">
        <f t="shared" si="33"/>
        <v>#VALUE!</v>
      </c>
      <c r="AE55" s="17">
        <f t="shared" si="34"/>
        <v>0</v>
      </c>
      <c r="AF55" s="17">
        <f t="shared" si="35"/>
        <v>0</v>
      </c>
      <c r="AG55" s="17">
        <f t="shared" si="36"/>
        <v>0</v>
      </c>
      <c r="AH55" s="17">
        <f t="shared" si="37"/>
        <v>0</v>
      </c>
      <c r="AI55" s="17">
        <f t="shared" si="38"/>
        <v>0</v>
      </c>
      <c r="AJ55" s="18">
        <f t="shared" si="39"/>
        <v>0</v>
      </c>
      <c r="AS55" s="10">
        <f t="shared" si="40"/>
        <v>0</v>
      </c>
      <c r="AT55" s="10">
        <f t="shared" si="41"/>
        <v>0</v>
      </c>
      <c r="AU55" s="20">
        <f t="shared" si="42"/>
        <v>0</v>
      </c>
      <c r="AV55" s="20">
        <f t="shared" si="43"/>
        <v>0</v>
      </c>
    </row>
  </sheetData>
  <sheetProtection sheet="1" formatCells="0" formatColumns="0" formatRows="0" selectLockedCells="1"/>
  <mergeCells count="61">
    <mergeCell ref="L55:M55"/>
    <mergeCell ref="N55:O55"/>
    <mergeCell ref="P55:Q55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L47:M47"/>
    <mergeCell ref="N47:O47"/>
    <mergeCell ref="P47:Q47"/>
    <mergeCell ref="L48:M48"/>
    <mergeCell ref="N48:O48"/>
    <mergeCell ref="P48:Q48"/>
    <mergeCell ref="Z44:Z45"/>
    <mergeCell ref="L44:Q44"/>
    <mergeCell ref="L45:M45"/>
    <mergeCell ref="N45:O45"/>
    <mergeCell ref="P45:Q45"/>
    <mergeCell ref="L46:M46"/>
    <mergeCell ref="N46:O46"/>
    <mergeCell ref="P46:Q46"/>
    <mergeCell ref="B5:B6"/>
    <mergeCell ref="H5:H6"/>
    <mergeCell ref="G5:G6"/>
    <mergeCell ref="C5:C6"/>
    <mergeCell ref="R44:X44"/>
    <mergeCell ref="Y44:Y45"/>
    <mergeCell ref="A44:A45"/>
    <mergeCell ref="C44:C45"/>
    <mergeCell ref="F44:F45"/>
    <mergeCell ref="J44:J45"/>
    <mergeCell ref="H44:H45"/>
    <mergeCell ref="A5:A6"/>
    <mergeCell ref="F5:F6"/>
    <mergeCell ref="E5:E6"/>
    <mergeCell ref="I5:I6"/>
    <mergeCell ref="D5:D6"/>
    <mergeCell ref="A4:Z4"/>
    <mergeCell ref="A43:Z43"/>
    <mergeCell ref="AL5:AP5"/>
    <mergeCell ref="Y5:Y6"/>
    <mergeCell ref="Z5:Z6"/>
    <mergeCell ref="J5:J6"/>
    <mergeCell ref="AE5:AI5"/>
    <mergeCell ref="R5:X5"/>
    <mergeCell ref="K5:K6"/>
    <mergeCell ref="L5:Q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Y55"/>
  <sheetViews>
    <sheetView zoomScalePageLayoutView="0" workbookViewId="0" topLeftCell="A1">
      <selection activeCell="J12" sqref="J12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41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279</v>
      </c>
      <c r="D7" s="61"/>
      <c r="E7" s="62"/>
      <c r="F7" s="68" t="s">
        <v>108</v>
      </c>
      <c r="G7" s="64"/>
      <c r="H7" s="84">
        <v>2</v>
      </c>
      <c r="I7" s="66"/>
      <c r="J7" s="67" t="s">
        <v>101</v>
      </c>
      <c r="K7" s="39"/>
      <c r="L7" s="13">
        <v>7.6</v>
      </c>
      <c r="M7" s="13">
        <v>7.3</v>
      </c>
      <c r="N7" s="13">
        <v>7.7</v>
      </c>
      <c r="O7" s="13">
        <v>7.4</v>
      </c>
      <c r="P7" s="13">
        <v>7.2</v>
      </c>
      <c r="Q7" s="15">
        <f aca="true" t="shared" si="0" ref="Q7:Q36">IF(C7="","",AJ7)</f>
        <v>22.3</v>
      </c>
      <c r="R7" s="14">
        <v>7.7</v>
      </c>
      <c r="S7" s="14">
        <v>7.6</v>
      </c>
      <c r="T7" s="14">
        <v>7.6</v>
      </c>
      <c r="U7" s="14">
        <v>7.2</v>
      </c>
      <c r="V7" s="14">
        <v>7.5</v>
      </c>
      <c r="W7" s="14">
        <v>1</v>
      </c>
      <c r="X7" s="15">
        <f aca="true" t="shared" si="1" ref="X7:X36">IF(C7="","",W7+AQ7)</f>
        <v>23.7</v>
      </c>
      <c r="Y7" s="15">
        <f aca="true" t="shared" si="2" ref="Y7:Y36">IF(C7="","",ROUND(AJ7+W7+AQ7,1))</f>
        <v>46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7.7</v>
      </c>
      <c r="AF7" s="17">
        <f aca="true" t="shared" si="7" ref="AF7:AF36">IF(M7="",0,LARGE($L7:$P7,2))</f>
        <v>7.6</v>
      </c>
      <c r="AG7" s="17">
        <f aca="true" t="shared" si="8" ref="AG7:AG36">IF(N7="",0,LARGE($L7:$P7,3))</f>
        <v>7.4</v>
      </c>
      <c r="AH7" s="17">
        <f aca="true" t="shared" si="9" ref="AH7:AH36">IF(O7="",0,LARGE($L7:$P7,4))</f>
        <v>7.3</v>
      </c>
      <c r="AI7" s="17">
        <f aca="true" t="shared" si="10" ref="AI7:AI36">IF(P7="",0,LARGE($L7:$P7,5))</f>
        <v>7.2</v>
      </c>
      <c r="AJ7" s="18">
        <f aca="true" t="shared" si="11" ref="AJ7:AJ36">SUM(AF7:AH7)</f>
        <v>22.3</v>
      </c>
      <c r="AK7" s="18"/>
      <c r="AL7" s="17">
        <f aca="true" t="shared" si="12" ref="AL7:AL36">IF(R7="",0,LARGE($R7:$V7,1))</f>
        <v>7.7</v>
      </c>
      <c r="AM7" s="17">
        <f aca="true" t="shared" si="13" ref="AM7:AM36">IF(S7="",0,LARGE($R7:$V7,2))</f>
        <v>7.6</v>
      </c>
      <c r="AN7" s="17">
        <f aca="true" t="shared" si="14" ref="AN7:AN36">IF(T7="",0,LARGE($R7:$V7,3))</f>
        <v>7.6</v>
      </c>
      <c r="AO7" s="17">
        <f aca="true" t="shared" si="15" ref="AO7:AO36">IF(U7="",0,LARGE($R7:$V7,4))</f>
        <v>7.5</v>
      </c>
      <c r="AP7" s="17">
        <f aca="true" t="shared" si="16" ref="AP7:AP36">IF(V7="",0,LARGE($R7:$V7,5))</f>
        <v>7.2</v>
      </c>
      <c r="AQ7" s="18">
        <f aca="true" t="shared" si="17" ref="AQ7:AQ36">SUM(AM7:AO7)</f>
        <v>22.7</v>
      </c>
      <c r="AR7" s="19"/>
      <c r="AS7" s="10">
        <f aca="true" t="shared" si="18" ref="AS7:AS36">IF(Y7="",0,Y7*1000000)</f>
        <v>46000000</v>
      </c>
      <c r="AT7" s="10">
        <f aca="true" t="shared" si="19" ref="AT7:AT36">IF(X7="",0,X7*1000)</f>
        <v>23700</v>
      </c>
      <c r="AU7" s="20">
        <f aca="true" t="shared" si="20" ref="AU7:AU36">SUM(R7:V7)/1000</f>
        <v>0.037599999999999995</v>
      </c>
      <c r="AV7" s="20">
        <f aca="true" t="shared" si="21" ref="AV7:AV36">ROUND(AS7+AT7-W7+AU7,4)</f>
        <v>46023699.0376</v>
      </c>
      <c r="AW7" s="18"/>
      <c r="AX7" s="10"/>
    </row>
    <row r="8" spans="1:50" ht="18" customHeight="1">
      <c r="A8" s="4">
        <v>2</v>
      </c>
      <c r="B8" s="28"/>
      <c r="C8" s="60" t="s">
        <v>274</v>
      </c>
      <c r="D8" s="61"/>
      <c r="E8" s="62"/>
      <c r="F8" s="63" t="s">
        <v>100</v>
      </c>
      <c r="G8" s="64"/>
      <c r="H8" s="69">
        <v>2</v>
      </c>
      <c r="I8" s="66"/>
      <c r="J8" s="67" t="s">
        <v>101</v>
      </c>
      <c r="K8" s="39"/>
      <c r="L8" s="13">
        <v>7.1</v>
      </c>
      <c r="M8" s="13">
        <v>7</v>
      </c>
      <c r="N8" s="13">
        <v>6.3</v>
      </c>
      <c r="O8" s="13">
        <v>7.1</v>
      </c>
      <c r="P8" s="13">
        <v>7.4</v>
      </c>
      <c r="Q8" s="15">
        <f t="shared" si="0"/>
        <v>21.2</v>
      </c>
      <c r="R8" s="14">
        <v>7.4</v>
      </c>
      <c r="S8" s="14">
        <v>7.2</v>
      </c>
      <c r="T8" s="14">
        <v>7.5</v>
      </c>
      <c r="U8" s="14">
        <v>7.1</v>
      </c>
      <c r="V8" s="14">
        <v>7</v>
      </c>
      <c r="W8" s="14">
        <v>0.9</v>
      </c>
      <c r="X8" s="15">
        <f t="shared" si="1"/>
        <v>22.6</v>
      </c>
      <c r="Y8" s="15">
        <f t="shared" si="2"/>
        <v>43.8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7.4</v>
      </c>
      <c r="AF8" s="17">
        <f t="shared" si="7"/>
        <v>7.1</v>
      </c>
      <c r="AG8" s="17">
        <f t="shared" si="8"/>
        <v>7.1</v>
      </c>
      <c r="AH8" s="17">
        <f t="shared" si="9"/>
        <v>7</v>
      </c>
      <c r="AI8" s="17">
        <f t="shared" si="10"/>
        <v>6.3</v>
      </c>
      <c r="AJ8" s="18">
        <f t="shared" si="11"/>
        <v>21.2</v>
      </c>
      <c r="AK8" s="18"/>
      <c r="AL8" s="17">
        <f t="shared" si="12"/>
        <v>7.5</v>
      </c>
      <c r="AM8" s="17">
        <f t="shared" si="13"/>
        <v>7.4</v>
      </c>
      <c r="AN8" s="17">
        <f t="shared" si="14"/>
        <v>7.2</v>
      </c>
      <c r="AO8" s="17">
        <f t="shared" si="15"/>
        <v>7.1</v>
      </c>
      <c r="AP8" s="17">
        <f t="shared" si="16"/>
        <v>7</v>
      </c>
      <c r="AQ8" s="18">
        <f t="shared" si="17"/>
        <v>21.700000000000003</v>
      </c>
      <c r="AR8" s="19"/>
      <c r="AS8" s="10">
        <f t="shared" si="18"/>
        <v>43800000</v>
      </c>
      <c r="AT8" s="10">
        <f t="shared" si="19"/>
        <v>22600</v>
      </c>
      <c r="AU8" s="20">
        <f t="shared" si="20"/>
        <v>0.0362</v>
      </c>
      <c r="AV8" s="20">
        <f t="shared" si="21"/>
        <v>43822599.1362</v>
      </c>
      <c r="AW8" s="18"/>
      <c r="AX8" s="10"/>
    </row>
    <row r="9" spans="1:50" ht="18" customHeight="1">
      <c r="A9" s="4">
        <v>3</v>
      </c>
      <c r="B9" s="28"/>
      <c r="C9" s="60" t="s">
        <v>276</v>
      </c>
      <c r="D9" s="61"/>
      <c r="E9" s="62"/>
      <c r="F9" s="63" t="s">
        <v>103</v>
      </c>
      <c r="G9" s="64"/>
      <c r="H9" s="69">
        <v>3</v>
      </c>
      <c r="I9" s="66"/>
      <c r="J9" s="67" t="s">
        <v>104</v>
      </c>
      <c r="K9" s="39"/>
      <c r="L9" s="13">
        <v>7.3</v>
      </c>
      <c r="M9" s="13">
        <v>7</v>
      </c>
      <c r="N9" s="13">
        <v>7.3</v>
      </c>
      <c r="O9" s="13">
        <v>7</v>
      </c>
      <c r="P9" s="13">
        <v>7.1</v>
      </c>
      <c r="Q9" s="15">
        <f t="shared" si="0"/>
        <v>21.4</v>
      </c>
      <c r="R9" s="14">
        <v>7.5</v>
      </c>
      <c r="S9" s="14">
        <v>6.9</v>
      </c>
      <c r="T9" s="14">
        <v>7.2</v>
      </c>
      <c r="U9" s="14">
        <v>7</v>
      </c>
      <c r="V9" s="14">
        <v>7.2</v>
      </c>
      <c r="W9" s="14">
        <v>0.9</v>
      </c>
      <c r="X9" s="15">
        <f t="shared" si="1"/>
        <v>22.299999999999997</v>
      </c>
      <c r="Y9" s="15">
        <f t="shared" si="2"/>
        <v>43.7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7.3</v>
      </c>
      <c r="AF9" s="17">
        <f t="shared" si="7"/>
        <v>7.3</v>
      </c>
      <c r="AG9" s="17">
        <f t="shared" si="8"/>
        <v>7.1</v>
      </c>
      <c r="AH9" s="17">
        <f t="shared" si="9"/>
        <v>7</v>
      </c>
      <c r="AI9" s="17">
        <f t="shared" si="10"/>
        <v>7</v>
      </c>
      <c r="AJ9" s="18">
        <f t="shared" si="11"/>
        <v>21.4</v>
      </c>
      <c r="AK9" s="18"/>
      <c r="AL9" s="17">
        <f t="shared" si="12"/>
        <v>7.5</v>
      </c>
      <c r="AM9" s="17">
        <f t="shared" si="13"/>
        <v>7.2</v>
      </c>
      <c r="AN9" s="17">
        <f t="shared" si="14"/>
        <v>7.2</v>
      </c>
      <c r="AO9" s="17">
        <f t="shared" si="15"/>
        <v>7</v>
      </c>
      <c r="AP9" s="17">
        <f t="shared" si="16"/>
        <v>6.9</v>
      </c>
      <c r="AQ9" s="18">
        <f t="shared" si="17"/>
        <v>21.4</v>
      </c>
      <c r="AR9" s="19"/>
      <c r="AS9" s="10">
        <f t="shared" si="18"/>
        <v>43700000</v>
      </c>
      <c r="AT9" s="10">
        <f t="shared" si="19"/>
        <v>22299.999999999996</v>
      </c>
      <c r="AU9" s="20">
        <f t="shared" si="20"/>
        <v>0.035800000000000005</v>
      </c>
      <c r="AV9" s="20">
        <f t="shared" si="21"/>
        <v>43722299.1358</v>
      </c>
      <c r="AW9" s="18"/>
      <c r="AX9" s="10"/>
    </row>
    <row r="10" spans="1:50" ht="18" customHeight="1">
      <c r="A10" s="4">
        <v>4</v>
      </c>
      <c r="B10" s="28"/>
      <c r="C10" s="60" t="s">
        <v>277</v>
      </c>
      <c r="D10" s="61"/>
      <c r="E10" s="62"/>
      <c r="F10" s="68" t="s">
        <v>105</v>
      </c>
      <c r="G10" s="64"/>
      <c r="H10" s="83">
        <v>3</v>
      </c>
      <c r="I10" s="66"/>
      <c r="J10" s="67" t="s">
        <v>101</v>
      </c>
      <c r="K10" s="39"/>
      <c r="L10" s="13">
        <v>6.7</v>
      </c>
      <c r="M10" s="13">
        <v>6.9</v>
      </c>
      <c r="N10" s="13">
        <v>7.2</v>
      </c>
      <c r="O10" s="13">
        <v>7.1</v>
      </c>
      <c r="P10" s="13">
        <v>6.9</v>
      </c>
      <c r="Q10" s="15">
        <f t="shared" si="0"/>
        <v>20.9</v>
      </c>
      <c r="R10" s="14">
        <v>7</v>
      </c>
      <c r="S10" s="14">
        <v>7.3</v>
      </c>
      <c r="T10" s="14">
        <v>7.1</v>
      </c>
      <c r="U10" s="14">
        <v>7.1</v>
      </c>
      <c r="V10" s="14">
        <v>7</v>
      </c>
      <c r="W10" s="14">
        <v>1</v>
      </c>
      <c r="X10" s="15">
        <f t="shared" si="1"/>
        <v>22.2</v>
      </c>
      <c r="Y10" s="15">
        <f t="shared" si="2"/>
        <v>43.1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10"/>
      <c r="AE10" s="17">
        <f t="shared" si="6"/>
        <v>7.2</v>
      </c>
      <c r="AF10" s="17">
        <f t="shared" si="7"/>
        <v>7.1</v>
      </c>
      <c r="AG10" s="17">
        <f t="shared" si="8"/>
        <v>6.9</v>
      </c>
      <c r="AH10" s="17">
        <f t="shared" si="9"/>
        <v>6.9</v>
      </c>
      <c r="AI10" s="17">
        <f t="shared" si="10"/>
        <v>6.7</v>
      </c>
      <c r="AJ10" s="18">
        <f t="shared" si="11"/>
        <v>20.9</v>
      </c>
      <c r="AK10" s="18"/>
      <c r="AL10" s="17">
        <f t="shared" si="12"/>
        <v>7.3</v>
      </c>
      <c r="AM10" s="17">
        <f t="shared" si="13"/>
        <v>7.1</v>
      </c>
      <c r="AN10" s="17">
        <f t="shared" si="14"/>
        <v>7.1</v>
      </c>
      <c r="AO10" s="17">
        <f t="shared" si="15"/>
        <v>7</v>
      </c>
      <c r="AP10" s="17">
        <f t="shared" si="16"/>
        <v>7</v>
      </c>
      <c r="AQ10" s="18">
        <f t="shared" si="17"/>
        <v>21.2</v>
      </c>
      <c r="AR10" s="19"/>
      <c r="AS10" s="10">
        <f t="shared" si="18"/>
        <v>43100000</v>
      </c>
      <c r="AT10" s="10">
        <f t="shared" si="19"/>
        <v>22200</v>
      </c>
      <c r="AU10" s="20">
        <f t="shared" si="20"/>
        <v>0.0355</v>
      </c>
      <c r="AV10" s="20">
        <f t="shared" si="21"/>
        <v>43122199.0355</v>
      </c>
      <c r="AW10" s="18"/>
      <c r="AX10" s="10"/>
    </row>
    <row r="11" spans="1:50" ht="18" customHeight="1">
      <c r="A11" s="4">
        <v>5</v>
      </c>
      <c r="B11" s="28"/>
      <c r="C11" s="60" t="s">
        <v>278</v>
      </c>
      <c r="D11" s="61"/>
      <c r="E11" s="62"/>
      <c r="F11" s="68" t="s">
        <v>106</v>
      </c>
      <c r="G11" s="64"/>
      <c r="H11" s="69">
        <v>2</v>
      </c>
      <c r="I11" s="66"/>
      <c r="J11" s="67" t="s">
        <v>107</v>
      </c>
      <c r="K11" s="39"/>
      <c r="L11" s="13">
        <v>6.3</v>
      </c>
      <c r="M11" s="13">
        <v>6.1</v>
      </c>
      <c r="N11" s="13">
        <v>6.1</v>
      </c>
      <c r="O11" s="13">
        <v>6.3</v>
      </c>
      <c r="P11" s="13">
        <v>6</v>
      </c>
      <c r="Q11" s="15">
        <f t="shared" si="0"/>
        <v>18.5</v>
      </c>
      <c r="R11" s="14">
        <v>7.2</v>
      </c>
      <c r="S11" s="14">
        <v>6.9</v>
      </c>
      <c r="T11" s="14">
        <v>7</v>
      </c>
      <c r="U11" s="14">
        <v>6.9</v>
      </c>
      <c r="V11" s="14">
        <v>6.9</v>
      </c>
      <c r="W11" s="14">
        <v>0.7</v>
      </c>
      <c r="X11" s="15">
        <f t="shared" si="1"/>
        <v>21.5</v>
      </c>
      <c r="Y11" s="15">
        <f t="shared" si="2"/>
        <v>40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10"/>
      <c r="AE11" s="17">
        <f t="shared" si="6"/>
        <v>6.3</v>
      </c>
      <c r="AF11" s="17">
        <f t="shared" si="7"/>
        <v>6.3</v>
      </c>
      <c r="AG11" s="17">
        <f t="shared" si="8"/>
        <v>6.1</v>
      </c>
      <c r="AH11" s="17">
        <f t="shared" si="9"/>
        <v>6.1</v>
      </c>
      <c r="AI11" s="17">
        <f t="shared" si="10"/>
        <v>6</v>
      </c>
      <c r="AJ11" s="18">
        <f t="shared" si="11"/>
        <v>18.5</v>
      </c>
      <c r="AK11" s="18"/>
      <c r="AL11" s="17">
        <f t="shared" si="12"/>
        <v>7.2</v>
      </c>
      <c r="AM11" s="17">
        <f t="shared" si="13"/>
        <v>7</v>
      </c>
      <c r="AN11" s="17">
        <f t="shared" si="14"/>
        <v>6.9</v>
      </c>
      <c r="AO11" s="17">
        <f t="shared" si="15"/>
        <v>6.9</v>
      </c>
      <c r="AP11" s="17">
        <f t="shared" si="16"/>
        <v>6.9</v>
      </c>
      <c r="AQ11" s="18">
        <f t="shared" si="17"/>
        <v>20.8</v>
      </c>
      <c r="AR11" s="19"/>
      <c r="AS11" s="10">
        <f t="shared" si="18"/>
        <v>40000000</v>
      </c>
      <c r="AT11" s="10">
        <f t="shared" si="19"/>
        <v>21500</v>
      </c>
      <c r="AU11" s="20">
        <f t="shared" si="20"/>
        <v>0.0349</v>
      </c>
      <c r="AV11" s="20">
        <f t="shared" si="21"/>
        <v>40021499.3349</v>
      </c>
      <c r="AW11" s="18"/>
      <c r="AX11" s="10"/>
    </row>
    <row r="12" spans="1:50" ht="18" customHeight="1">
      <c r="A12" s="4">
        <v>6</v>
      </c>
      <c r="B12" s="28"/>
      <c r="C12" s="60" t="s">
        <v>275</v>
      </c>
      <c r="D12" s="61"/>
      <c r="E12" s="62"/>
      <c r="F12" s="68" t="s">
        <v>102</v>
      </c>
      <c r="G12" s="64"/>
      <c r="H12" s="69">
        <v>2</v>
      </c>
      <c r="I12" s="66"/>
      <c r="J12" s="67" t="s">
        <v>101</v>
      </c>
      <c r="K12" s="39"/>
      <c r="L12" s="13">
        <v>6.5</v>
      </c>
      <c r="M12" s="13">
        <v>6.4</v>
      </c>
      <c r="N12" s="13">
        <v>6.9</v>
      </c>
      <c r="O12" s="13">
        <v>6.8</v>
      </c>
      <c r="P12" s="13">
        <v>6.6</v>
      </c>
      <c r="Q12" s="15">
        <f t="shared" si="0"/>
        <v>19.9</v>
      </c>
      <c r="R12" s="14">
        <v>6.2</v>
      </c>
      <c r="S12" s="14">
        <v>6.6</v>
      </c>
      <c r="T12" s="14">
        <v>6.4</v>
      </c>
      <c r="U12" s="14">
        <v>6.2</v>
      </c>
      <c r="V12" s="14">
        <v>6.3</v>
      </c>
      <c r="W12" s="14">
        <v>0.9</v>
      </c>
      <c r="X12" s="15">
        <f t="shared" si="1"/>
        <v>19.799999999999997</v>
      </c>
      <c r="Y12" s="15">
        <f t="shared" si="2"/>
        <v>39.7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6.9</v>
      </c>
      <c r="AF12" s="17">
        <f t="shared" si="7"/>
        <v>6.8</v>
      </c>
      <c r="AG12" s="17">
        <f t="shared" si="8"/>
        <v>6.6</v>
      </c>
      <c r="AH12" s="17">
        <f t="shared" si="9"/>
        <v>6.5</v>
      </c>
      <c r="AI12" s="17">
        <f t="shared" si="10"/>
        <v>6.4</v>
      </c>
      <c r="AJ12" s="18">
        <f t="shared" si="11"/>
        <v>19.9</v>
      </c>
      <c r="AK12" s="18"/>
      <c r="AL12" s="17">
        <f t="shared" si="12"/>
        <v>6.6</v>
      </c>
      <c r="AM12" s="17">
        <f t="shared" si="13"/>
        <v>6.4</v>
      </c>
      <c r="AN12" s="17">
        <f t="shared" si="14"/>
        <v>6.3</v>
      </c>
      <c r="AO12" s="17">
        <f t="shared" si="15"/>
        <v>6.2</v>
      </c>
      <c r="AP12" s="17">
        <f t="shared" si="16"/>
        <v>6.2</v>
      </c>
      <c r="AQ12" s="18">
        <f t="shared" si="17"/>
        <v>18.9</v>
      </c>
      <c r="AR12" s="19"/>
      <c r="AS12" s="10">
        <f t="shared" si="18"/>
        <v>39700000</v>
      </c>
      <c r="AT12" s="10">
        <f t="shared" si="19"/>
        <v>19799.999999999996</v>
      </c>
      <c r="AU12" s="20">
        <f t="shared" si="20"/>
        <v>0.031700000000000006</v>
      </c>
      <c r="AV12" s="20">
        <f t="shared" si="21"/>
        <v>39719799.1317</v>
      </c>
      <c r="AW12" s="18"/>
      <c r="AX12" s="10"/>
    </row>
    <row r="13" spans="1:51" ht="18" customHeight="1">
      <c r="A13" s="4">
        <v>7</v>
      </c>
      <c r="B13" s="28"/>
      <c r="C13" s="44"/>
      <c r="D13" s="33"/>
      <c r="E13" s="30"/>
      <c r="F13" s="46"/>
      <c r="G13" s="39"/>
      <c r="H13" s="8"/>
      <c r="I13" s="32"/>
      <c r="J13" s="46"/>
      <c r="K13" s="39"/>
      <c r="L13" s="13"/>
      <c r="M13" s="13"/>
      <c r="N13" s="13"/>
      <c r="O13" s="13"/>
      <c r="P13" s="13"/>
      <c r="Q13" s="15">
        <f t="shared" si="0"/>
      </c>
      <c r="R13" s="14"/>
      <c r="S13" s="14"/>
      <c r="T13" s="14"/>
      <c r="U13" s="14"/>
      <c r="V13" s="14"/>
      <c r="W13" s="14"/>
      <c r="X13" s="15">
        <f t="shared" si="1"/>
      </c>
      <c r="Y13" s="15">
        <f t="shared" si="2"/>
      </c>
      <c r="Z13" s="16">
        <f t="shared" si="3"/>
      </c>
      <c r="AA13" s="2">
        <f t="shared" si="4"/>
      </c>
      <c r="AB13" s="10"/>
      <c r="AC13" s="10" t="e">
        <f t="shared" si="5"/>
        <v>#VALUE!</v>
      </c>
      <c r="AD13" s="10"/>
      <c r="AE13" s="17">
        <f t="shared" si="6"/>
        <v>0</v>
      </c>
      <c r="AF13" s="17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  <c r="AJ13" s="18">
        <f t="shared" si="11"/>
        <v>0</v>
      </c>
      <c r="AK13" s="18"/>
      <c r="AL13" s="17">
        <f t="shared" si="12"/>
        <v>0</v>
      </c>
      <c r="AM13" s="17">
        <f t="shared" si="13"/>
        <v>0</v>
      </c>
      <c r="AN13" s="17">
        <f t="shared" si="14"/>
        <v>0</v>
      </c>
      <c r="AO13" s="17">
        <f t="shared" si="15"/>
        <v>0</v>
      </c>
      <c r="AP13" s="17">
        <f t="shared" si="16"/>
        <v>0</v>
      </c>
      <c r="AQ13" s="18">
        <f t="shared" si="17"/>
        <v>0</v>
      </c>
      <c r="AR13" s="19"/>
      <c r="AS13" s="10">
        <f t="shared" si="18"/>
        <v>0</v>
      </c>
      <c r="AT13" s="10">
        <f t="shared" si="19"/>
        <v>0</v>
      </c>
      <c r="AU13" s="20">
        <f t="shared" si="20"/>
        <v>0</v>
      </c>
      <c r="AV13" s="20">
        <f t="shared" si="21"/>
        <v>0</v>
      </c>
      <c r="AW13" s="18"/>
      <c r="AX13" s="10"/>
      <c r="AY13" s="21"/>
    </row>
    <row r="14" spans="1:50" ht="18" customHeight="1">
      <c r="A14" s="4">
        <v>8</v>
      </c>
      <c r="B14" s="28"/>
      <c r="C14" s="44"/>
      <c r="D14" s="33"/>
      <c r="E14" s="30"/>
      <c r="F14" s="46"/>
      <c r="G14" s="39"/>
      <c r="H14" s="8"/>
      <c r="I14" s="32"/>
      <c r="J14" s="46"/>
      <c r="K14" s="39"/>
      <c r="L14" s="13"/>
      <c r="M14" s="13"/>
      <c r="N14" s="13"/>
      <c r="O14" s="13"/>
      <c r="P14" s="13"/>
      <c r="Q14" s="15">
        <f t="shared" si="0"/>
      </c>
      <c r="R14" s="14"/>
      <c r="S14" s="14"/>
      <c r="T14" s="14"/>
      <c r="U14" s="14"/>
      <c r="V14" s="14"/>
      <c r="W14" s="14"/>
      <c r="X14" s="15">
        <f t="shared" si="1"/>
      </c>
      <c r="Y14" s="15">
        <f t="shared" si="2"/>
      </c>
      <c r="Z14" s="16">
        <f t="shared" si="3"/>
      </c>
      <c r="AA14" s="2">
        <f t="shared" si="4"/>
      </c>
      <c r="AB14" s="10"/>
      <c r="AC14" s="10" t="e">
        <f t="shared" si="5"/>
        <v>#VALUE!</v>
      </c>
      <c r="AD14" s="10"/>
      <c r="AE14" s="17">
        <f t="shared" si="6"/>
        <v>0</v>
      </c>
      <c r="AF14" s="17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  <c r="AJ14" s="18">
        <f t="shared" si="11"/>
        <v>0</v>
      </c>
      <c r="AK14" s="18"/>
      <c r="AL14" s="17">
        <f t="shared" si="12"/>
        <v>0</v>
      </c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>
        <f t="shared" si="16"/>
        <v>0</v>
      </c>
      <c r="AQ14" s="18">
        <f t="shared" si="17"/>
        <v>0</v>
      </c>
      <c r="AR14" s="19"/>
      <c r="AS14" s="10">
        <f t="shared" si="18"/>
        <v>0</v>
      </c>
      <c r="AT14" s="10">
        <f t="shared" si="19"/>
        <v>0</v>
      </c>
      <c r="AU14" s="20">
        <f t="shared" si="20"/>
        <v>0</v>
      </c>
      <c r="AV14" s="20">
        <f t="shared" si="21"/>
        <v>0</v>
      </c>
      <c r="AW14" s="18"/>
      <c r="AX14" s="10"/>
    </row>
    <row r="15" spans="1:50" ht="18" customHeight="1">
      <c r="A15" s="4">
        <v>9</v>
      </c>
      <c r="B15" s="28"/>
      <c r="C15" s="44"/>
      <c r="D15" s="33"/>
      <c r="E15" s="30"/>
      <c r="F15" s="46"/>
      <c r="G15" s="39"/>
      <c r="H15" s="8"/>
      <c r="I15" s="32"/>
      <c r="J15" s="46"/>
      <c r="K15" s="39"/>
      <c r="L15" s="13"/>
      <c r="M15" s="13"/>
      <c r="N15" s="13"/>
      <c r="O15" s="13"/>
      <c r="P15" s="13"/>
      <c r="Q15" s="15">
        <f t="shared" si="0"/>
      </c>
      <c r="R15" s="14"/>
      <c r="S15" s="14"/>
      <c r="T15" s="14"/>
      <c r="U15" s="14"/>
      <c r="V15" s="14"/>
      <c r="W15" s="14"/>
      <c r="X15" s="15">
        <f t="shared" si="1"/>
      </c>
      <c r="Y15" s="15">
        <f t="shared" si="2"/>
      </c>
      <c r="Z15" s="16">
        <f t="shared" si="3"/>
      </c>
      <c r="AA15" s="2">
        <f t="shared" si="4"/>
      </c>
      <c r="AB15" s="10"/>
      <c r="AC15" s="10" t="e">
        <f t="shared" si="5"/>
        <v>#VALUE!</v>
      </c>
      <c r="AD15" s="10"/>
      <c r="AE15" s="17">
        <f t="shared" si="6"/>
        <v>0</v>
      </c>
      <c r="AF15" s="17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  <c r="AJ15" s="18">
        <f t="shared" si="11"/>
        <v>0</v>
      </c>
      <c r="AK15" s="18"/>
      <c r="AL15" s="17">
        <f t="shared" si="12"/>
        <v>0</v>
      </c>
      <c r="AM15" s="17">
        <f t="shared" si="13"/>
        <v>0</v>
      </c>
      <c r="AN15" s="17">
        <f t="shared" si="14"/>
        <v>0</v>
      </c>
      <c r="AO15" s="17">
        <f t="shared" si="15"/>
        <v>0</v>
      </c>
      <c r="AP15" s="17">
        <f t="shared" si="16"/>
        <v>0</v>
      </c>
      <c r="AQ15" s="18">
        <f t="shared" si="17"/>
        <v>0</v>
      </c>
      <c r="AR15" s="19"/>
      <c r="AS15" s="10">
        <f t="shared" si="18"/>
        <v>0</v>
      </c>
      <c r="AT15" s="10">
        <f t="shared" si="19"/>
        <v>0</v>
      </c>
      <c r="AU15" s="20">
        <f t="shared" si="20"/>
        <v>0</v>
      </c>
      <c r="AV15" s="20">
        <f t="shared" si="21"/>
        <v>0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3"/>
      <c r="M16" s="13"/>
      <c r="N16" s="13"/>
      <c r="O16" s="13"/>
      <c r="P16" s="13"/>
      <c r="Q16" s="15">
        <f t="shared" si="0"/>
      </c>
      <c r="R16" s="14"/>
      <c r="S16" s="14"/>
      <c r="T16" s="14"/>
      <c r="U16" s="14"/>
      <c r="V16" s="14"/>
      <c r="W16" s="14"/>
      <c r="X16" s="15">
        <f t="shared" si="1"/>
      </c>
      <c r="Y16" s="15">
        <f t="shared" si="2"/>
      </c>
      <c r="Z16" s="16">
        <f t="shared" si="3"/>
      </c>
      <c r="AA16" s="2">
        <f t="shared" si="4"/>
      </c>
      <c r="AB16" s="10"/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3"/>
      <c r="M17" s="13"/>
      <c r="N17" s="13"/>
      <c r="O17" s="13"/>
      <c r="P17" s="13"/>
      <c r="Q17" s="15">
        <f t="shared" si="0"/>
      </c>
      <c r="R17" s="14"/>
      <c r="S17" s="14"/>
      <c r="T17" s="14"/>
      <c r="U17" s="14"/>
      <c r="V17" s="14"/>
      <c r="W17" s="14"/>
      <c r="X17" s="15">
        <f t="shared" si="1"/>
      </c>
      <c r="Y17" s="15">
        <f t="shared" si="2"/>
      </c>
      <c r="Z17" s="16">
        <f t="shared" si="3"/>
      </c>
      <c r="AA17" s="2">
        <f t="shared" si="4"/>
      </c>
      <c r="AB17" s="10"/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3"/>
      <c r="M18" s="13"/>
      <c r="N18" s="13"/>
      <c r="O18" s="13"/>
      <c r="P18" s="13"/>
      <c r="Q18" s="15">
        <f t="shared" si="0"/>
      </c>
      <c r="R18" s="14"/>
      <c r="S18" s="14"/>
      <c r="T18" s="14"/>
      <c r="U18" s="14"/>
      <c r="V18" s="14"/>
      <c r="W18" s="14"/>
      <c r="X18" s="15">
        <f t="shared" si="1"/>
      </c>
      <c r="Y18" s="15">
        <f t="shared" si="2"/>
      </c>
      <c r="Z18" s="16">
        <f t="shared" si="3"/>
      </c>
      <c r="AA18" s="2">
        <f t="shared" si="4"/>
      </c>
      <c r="AB18" s="10"/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3"/>
      <c r="M19" s="13"/>
      <c r="N19" s="13"/>
      <c r="O19" s="13"/>
      <c r="P19" s="13"/>
      <c r="Q19" s="15">
        <f t="shared" si="0"/>
      </c>
      <c r="R19" s="14"/>
      <c r="S19" s="14"/>
      <c r="T19" s="14"/>
      <c r="U19" s="14"/>
      <c r="V19" s="14"/>
      <c r="W19" s="14"/>
      <c r="X19" s="15">
        <f t="shared" si="1"/>
      </c>
      <c r="Y19" s="15">
        <f t="shared" si="2"/>
      </c>
      <c r="Z19" s="16">
        <f t="shared" si="3"/>
      </c>
      <c r="AA19" s="2">
        <f t="shared" si="4"/>
      </c>
      <c r="AB19" s="10"/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3"/>
      <c r="M20" s="13"/>
      <c r="N20" s="13"/>
      <c r="O20" s="13"/>
      <c r="P20" s="13"/>
      <c r="Q20" s="15">
        <f t="shared" si="0"/>
      </c>
      <c r="R20" s="14"/>
      <c r="S20" s="14"/>
      <c r="T20" s="14"/>
      <c r="U20" s="14"/>
      <c r="V20" s="14"/>
      <c r="W20" s="14"/>
      <c r="X20" s="15">
        <f t="shared" si="1"/>
      </c>
      <c r="Y20" s="15">
        <f t="shared" si="2"/>
      </c>
      <c r="Z20" s="16">
        <f t="shared" si="3"/>
      </c>
      <c r="AA20" s="2">
        <f t="shared" si="4"/>
      </c>
      <c r="AB20" s="10"/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3"/>
      <c r="M21" s="13"/>
      <c r="N21" s="13"/>
      <c r="O21" s="13"/>
      <c r="P21" s="13"/>
      <c r="Q21" s="15">
        <f t="shared" si="0"/>
      </c>
      <c r="R21" s="14"/>
      <c r="S21" s="14"/>
      <c r="T21" s="14"/>
      <c r="U21" s="14"/>
      <c r="V21" s="14"/>
      <c r="W21" s="14"/>
      <c r="X21" s="15">
        <f t="shared" si="1"/>
      </c>
      <c r="Y21" s="15">
        <f t="shared" si="2"/>
      </c>
      <c r="Z21" s="16">
        <f t="shared" si="3"/>
      </c>
      <c r="AA21" s="2">
        <f t="shared" si="4"/>
      </c>
      <c r="AB21" s="10"/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小学校低学年　女子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57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6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158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赤星うらら</v>
      </c>
      <c r="D46" s="38"/>
      <c r="E46" s="31"/>
      <c r="F46" s="42" t="str">
        <f aca="true" t="shared" si="23" ref="F46:F55">IF($A46&gt;$AG$44,"",INDEX(F$7:F$36,MATCH($AG$44-$A46+1,$Z$7:$Z$36,0)))</f>
        <v>あかほし　うらら</v>
      </c>
      <c r="G46" s="40"/>
      <c r="H46" s="24"/>
      <c r="I46" s="29"/>
      <c r="J46" s="42" t="str">
        <f aca="true" t="shared" si="24" ref="J46:J55">IF($A46&gt;$AG$44,"",INDEX(J$7:J$36,MATCH($AG$44-$A46+1,$Z$7:$Z$36,0)))</f>
        <v>熊本ＴＣ</v>
      </c>
      <c r="K46" s="42"/>
      <c r="L46" s="160">
        <f aca="true" t="shared" si="25" ref="L46:L55">IF($A46&gt;$AG$44,"",INDEX($Q$7:$Q$36,MATCH($AG$44-$A46+1,$Z$7:$Z$36,0)))</f>
        <v>19.9</v>
      </c>
      <c r="M46" s="161"/>
      <c r="N46" s="160">
        <f aca="true" t="shared" si="26" ref="N46:N55">IF($A46&gt;$AG$44,"",INDEX($X$7:$X$36,MATCH($AG$44-$A46+1,$Z$7:$Z$36,0)))</f>
        <v>19.799999999999997</v>
      </c>
      <c r="O46" s="161"/>
      <c r="P46" s="160">
        <f aca="true" t="shared" si="27" ref="P46:P55">IF($A46&gt;$AG$44,"",INDEX($Y$7:$Y$36,MATCH($AG$44-$A46+1,$Z$7:$Z$36,0)))</f>
        <v>39.7</v>
      </c>
      <c r="Q46" s="161"/>
      <c r="R46" s="26">
        <v>6.7</v>
      </c>
      <c r="S46" s="26">
        <v>6.7</v>
      </c>
      <c r="T46" s="26">
        <v>6.8</v>
      </c>
      <c r="U46" s="26">
        <v>7</v>
      </c>
      <c r="V46" s="26">
        <v>6.8</v>
      </c>
      <c r="W46" s="26">
        <v>0.9</v>
      </c>
      <c r="X46" s="15">
        <f aca="true" t="shared" si="28" ref="X46:X55">IF(C46="","",W46+AJ46)</f>
        <v>21.2</v>
      </c>
      <c r="Y46" s="15">
        <f aca="true" t="shared" si="29" ref="Y46:Y55">IF(C46="","",ROUND(P46+W46+AJ46,1))</f>
        <v>60.9</v>
      </c>
      <c r="Z46" s="16">
        <f aca="true" t="shared" si="30" ref="Z46:Z55">IF(C46="","",RANK(AV46,AV$46:AV$55,0))</f>
        <v>6</v>
      </c>
      <c r="AA46" s="134"/>
      <c r="AC46" s="10">
        <f aca="true" t="shared" si="31" ref="AC46:AC55">RANK(Y46,Y$46:Y$55,0)</f>
        <v>6</v>
      </c>
      <c r="AE46" s="17">
        <f aca="true" t="shared" si="32" ref="AE46:AE55">IF(R46="",0,LARGE($R46:$V46,1))</f>
        <v>7</v>
      </c>
      <c r="AF46" s="17">
        <f aca="true" t="shared" si="33" ref="AF46:AF55">IF(S46="",0,LARGE($R46:$V46,2))</f>
        <v>6.8</v>
      </c>
      <c r="AG46" s="17">
        <f aca="true" t="shared" si="34" ref="AG46:AG55">IF(T46="",0,LARGE($R46:$V46,3))</f>
        <v>6.8</v>
      </c>
      <c r="AH46" s="17">
        <f aca="true" t="shared" si="35" ref="AH46:AH55">IF(U46="",0,LARGE($R46:$V46,4))</f>
        <v>6.7</v>
      </c>
      <c r="AI46" s="17">
        <f aca="true" t="shared" si="36" ref="AI46:AI55">IF(V46="",0,LARGE($R46:$V46,5))</f>
        <v>6.7</v>
      </c>
      <c r="AJ46" s="18">
        <f aca="true" t="shared" si="37" ref="AJ46:AJ55">SUM(AF46:AH46)</f>
        <v>20.3</v>
      </c>
      <c r="AS46" s="10">
        <f aca="true" t="shared" si="38" ref="AS46:AS55">IF(Y46="",0,Y46*1000000)</f>
        <v>60900000</v>
      </c>
      <c r="AT46" s="10">
        <f aca="true" t="shared" si="39" ref="AT46:AT55">IF(X46="",0,X46*1000)</f>
        <v>21200</v>
      </c>
      <c r="AU46" s="20">
        <f aca="true" t="shared" si="40" ref="AU46:AU55">SUM(R46:V46)/1000</f>
        <v>0.034</v>
      </c>
      <c r="AV46" s="20">
        <f aca="true" t="shared" si="41" ref="AV46:AV55">ROUND(AS46+AT46-W46+AU46,4)</f>
        <v>60921199.134</v>
      </c>
    </row>
    <row r="47" spans="1:48" ht="18" customHeight="1">
      <c r="A47" s="4">
        <v>2</v>
      </c>
      <c r="B47" s="28"/>
      <c r="C47" s="45" t="str">
        <f t="shared" si="22"/>
        <v>武内咲英</v>
      </c>
      <c r="D47" s="38"/>
      <c r="E47" s="31"/>
      <c r="F47" s="42" t="str">
        <f t="shared" si="23"/>
        <v>たけうち　さえ</v>
      </c>
      <c r="G47" s="40"/>
      <c r="H47" s="24"/>
      <c r="I47" s="29"/>
      <c r="J47" s="42" t="str">
        <f t="shared" si="24"/>
        <v>八代ＴＣ</v>
      </c>
      <c r="K47" s="42"/>
      <c r="L47" s="160">
        <f t="shared" si="25"/>
        <v>18.5</v>
      </c>
      <c r="M47" s="161"/>
      <c r="N47" s="160">
        <f t="shared" si="26"/>
        <v>21.5</v>
      </c>
      <c r="O47" s="161"/>
      <c r="P47" s="160">
        <f t="shared" si="27"/>
        <v>40</v>
      </c>
      <c r="Q47" s="161"/>
      <c r="R47" s="26">
        <v>7.1</v>
      </c>
      <c r="S47" s="26">
        <v>7</v>
      </c>
      <c r="T47" s="26">
        <v>7.1</v>
      </c>
      <c r="U47" s="26">
        <v>6.8</v>
      </c>
      <c r="V47" s="26">
        <v>7.2</v>
      </c>
      <c r="W47" s="26">
        <v>0.7</v>
      </c>
      <c r="X47" s="15">
        <f t="shared" si="28"/>
        <v>21.9</v>
      </c>
      <c r="Y47" s="15">
        <f t="shared" si="29"/>
        <v>61.9</v>
      </c>
      <c r="Z47" s="16">
        <f t="shared" si="30"/>
        <v>5</v>
      </c>
      <c r="AA47" s="134"/>
      <c r="AC47" s="10">
        <f t="shared" si="31"/>
        <v>5</v>
      </c>
      <c r="AE47" s="17">
        <f t="shared" si="32"/>
        <v>7.2</v>
      </c>
      <c r="AF47" s="17">
        <f t="shared" si="33"/>
        <v>7.1</v>
      </c>
      <c r="AG47" s="17">
        <f t="shared" si="34"/>
        <v>7.1</v>
      </c>
      <c r="AH47" s="17">
        <f t="shared" si="35"/>
        <v>7</v>
      </c>
      <c r="AI47" s="17">
        <f t="shared" si="36"/>
        <v>6.8</v>
      </c>
      <c r="AJ47" s="18">
        <f t="shared" si="37"/>
        <v>21.2</v>
      </c>
      <c r="AS47" s="10">
        <f t="shared" si="38"/>
        <v>61900000</v>
      </c>
      <c r="AT47" s="10">
        <f t="shared" si="39"/>
        <v>21900</v>
      </c>
      <c r="AU47" s="20">
        <f t="shared" si="40"/>
        <v>0.0352</v>
      </c>
      <c r="AV47" s="20">
        <f t="shared" si="41"/>
        <v>61921899.3352</v>
      </c>
    </row>
    <row r="48" spans="1:48" ht="18" customHeight="1">
      <c r="A48" s="4">
        <v>3</v>
      </c>
      <c r="B48" s="28"/>
      <c r="C48" s="45" t="str">
        <f t="shared" si="22"/>
        <v>上田　　遥</v>
      </c>
      <c r="D48" s="38"/>
      <c r="E48" s="31"/>
      <c r="F48" s="42" t="str">
        <f t="shared" si="23"/>
        <v>うえだ　はるか</v>
      </c>
      <c r="G48" s="40"/>
      <c r="H48" s="24"/>
      <c r="I48" s="29"/>
      <c r="J48" s="42" t="str">
        <f t="shared" si="24"/>
        <v>熊本ＴＣ</v>
      </c>
      <c r="K48" s="42"/>
      <c r="L48" s="160">
        <f t="shared" si="25"/>
        <v>20.9</v>
      </c>
      <c r="M48" s="161"/>
      <c r="N48" s="160">
        <f t="shared" si="26"/>
        <v>22.2</v>
      </c>
      <c r="O48" s="161"/>
      <c r="P48" s="160">
        <f t="shared" si="27"/>
        <v>43.1</v>
      </c>
      <c r="Q48" s="161"/>
      <c r="R48" s="26">
        <v>7.3</v>
      </c>
      <c r="S48" s="26">
        <v>7.3</v>
      </c>
      <c r="T48" s="26">
        <v>6.9</v>
      </c>
      <c r="U48" s="26">
        <v>6.9</v>
      </c>
      <c r="V48" s="26">
        <v>7.2</v>
      </c>
      <c r="W48" s="26">
        <v>1</v>
      </c>
      <c r="X48" s="15">
        <f t="shared" si="28"/>
        <v>22.4</v>
      </c>
      <c r="Y48" s="15">
        <f t="shared" si="29"/>
        <v>65.5</v>
      </c>
      <c r="Z48" s="16">
        <f t="shared" si="30"/>
        <v>4</v>
      </c>
      <c r="AA48" s="134"/>
      <c r="AC48" s="10">
        <f t="shared" si="31"/>
        <v>4</v>
      </c>
      <c r="AE48" s="17">
        <f t="shared" si="32"/>
        <v>7.3</v>
      </c>
      <c r="AF48" s="17">
        <f t="shared" si="33"/>
        <v>7.3</v>
      </c>
      <c r="AG48" s="17">
        <f t="shared" si="34"/>
        <v>7.2</v>
      </c>
      <c r="AH48" s="17">
        <f t="shared" si="35"/>
        <v>6.9</v>
      </c>
      <c r="AI48" s="17">
        <f t="shared" si="36"/>
        <v>6.9</v>
      </c>
      <c r="AJ48" s="18">
        <f t="shared" si="37"/>
        <v>21.4</v>
      </c>
      <c r="AS48" s="10">
        <f t="shared" si="38"/>
        <v>65500000</v>
      </c>
      <c r="AT48" s="10">
        <f t="shared" si="39"/>
        <v>22400</v>
      </c>
      <c r="AU48" s="20">
        <f t="shared" si="40"/>
        <v>0.0356</v>
      </c>
      <c r="AV48" s="20">
        <f t="shared" si="41"/>
        <v>65522399.0356</v>
      </c>
    </row>
    <row r="49" spans="1:48" ht="18" customHeight="1">
      <c r="A49" s="4">
        <v>4</v>
      </c>
      <c r="B49" s="28"/>
      <c r="C49" s="45" t="str">
        <f t="shared" si="22"/>
        <v>甲斐光琴</v>
      </c>
      <c r="D49" s="38"/>
      <c r="E49" s="31"/>
      <c r="F49" s="42" t="str">
        <f t="shared" si="23"/>
        <v>かい　みこと</v>
      </c>
      <c r="G49" s="40"/>
      <c r="H49" s="24"/>
      <c r="I49" s="29"/>
      <c r="J49" s="42" t="str">
        <f t="shared" si="24"/>
        <v>みえＴＣ</v>
      </c>
      <c r="K49" s="42"/>
      <c r="L49" s="160">
        <f t="shared" si="25"/>
        <v>21.4</v>
      </c>
      <c r="M49" s="161"/>
      <c r="N49" s="160">
        <f t="shared" si="26"/>
        <v>22.299999999999997</v>
      </c>
      <c r="O49" s="161"/>
      <c r="P49" s="160">
        <f t="shared" si="27"/>
        <v>43.7</v>
      </c>
      <c r="Q49" s="161"/>
      <c r="R49" s="26">
        <v>7.3</v>
      </c>
      <c r="S49" s="26">
        <v>7.3</v>
      </c>
      <c r="T49" s="26">
        <v>7.2</v>
      </c>
      <c r="U49" s="26">
        <v>7</v>
      </c>
      <c r="V49" s="26">
        <v>7.3</v>
      </c>
      <c r="W49" s="26">
        <v>0.9</v>
      </c>
      <c r="X49" s="15">
        <f t="shared" si="28"/>
        <v>22.7</v>
      </c>
      <c r="Y49" s="15">
        <f t="shared" si="29"/>
        <v>66.4</v>
      </c>
      <c r="Z49" s="16">
        <f t="shared" si="30"/>
        <v>3</v>
      </c>
      <c r="AA49" s="134"/>
      <c r="AC49" s="10">
        <f t="shared" si="31"/>
        <v>3</v>
      </c>
      <c r="AE49" s="17">
        <f t="shared" si="32"/>
        <v>7.3</v>
      </c>
      <c r="AF49" s="17">
        <f t="shared" si="33"/>
        <v>7.3</v>
      </c>
      <c r="AG49" s="17">
        <f t="shared" si="34"/>
        <v>7.3</v>
      </c>
      <c r="AH49" s="17">
        <f t="shared" si="35"/>
        <v>7.2</v>
      </c>
      <c r="AI49" s="17">
        <f t="shared" si="36"/>
        <v>7</v>
      </c>
      <c r="AJ49" s="18">
        <f t="shared" si="37"/>
        <v>21.8</v>
      </c>
      <c r="AS49" s="10">
        <f t="shared" si="38"/>
        <v>66400000.00000001</v>
      </c>
      <c r="AT49" s="10">
        <f t="shared" si="39"/>
        <v>22700</v>
      </c>
      <c r="AU49" s="20">
        <f t="shared" si="40"/>
        <v>0.0361</v>
      </c>
      <c r="AV49" s="20">
        <f t="shared" si="41"/>
        <v>66422699.1361</v>
      </c>
    </row>
    <row r="50" spans="1:48" ht="18" customHeight="1">
      <c r="A50" s="4">
        <v>5</v>
      </c>
      <c r="B50" s="28"/>
      <c r="C50" s="45" t="str">
        <f t="shared" si="22"/>
        <v>杉元春風</v>
      </c>
      <c r="D50" s="38"/>
      <c r="E50" s="31"/>
      <c r="F50" s="42" t="str">
        <f t="shared" si="23"/>
        <v>すぎもと　はるか</v>
      </c>
      <c r="G50" s="40"/>
      <c r="H50" s="24"/>
      <c r="I50" s="29"/>
      <c r="J50" s="42" t="str">
        <f t="shared" si="24"/>
        <v>熊本ＴＣ</v>
      </c>
      <c r="K50" s="42"/>
      <c r="L50" s="160">
        <f t="shared" si="25"/>
        <v>21.2</v>
      </c>
      <c r="M50" s="161"/>
      <c r="N50" s="160">
        <f t="shared" si="26"/>
        <v>22.6</v>
      </c>
      <c r="O50" s="161"/>
      <c r="P50" s="160">
        <f t="shared" si="27"/>
        <v>43.8</v>
      </c>
      <c r="Q50" s="161"/>
      <c r="R50" s="26">
        <v>7.4</v>
      </c>
      <c r="S50" s="26">
        <v>7.4</v>
      </c>
      <c r="T50" s="26">
        <v>7.2</v>
      </c>
      <c r="U50" s="26">
        <v>7.2</v>
      </c>
      <c r="V50" s="26">
        <v>7.4</v>
      </c>
      <c r="W50" s="26">
        <v>0.9</v>
      </c>
      <c r="X50" s="15">
        <f t="shared" si="28"/>
        <v>22.9</v>
      </c>
      <c r="Y50" s="15">
        <f t="shared" si="29"/>
        <v>66.7</v>
      </c>
      <c r="Z50" s="16">
        <f t="shared" si="30"/>
        <v>2</v>
      </c>
      <c r="AA50" s="134"/>
      <c r="AC50" s="10">
        <f t="shared" si="31"/>
        <v>2</v>
      </c>
      <c r="AE50" s="17">
        <f t="shared" si="32"/>
        <v>7.4</v>
      </c>
      <c r="AF50" s="17">
        <f t="shared" si="33"/>
        <v>7.4</v>
      </c>
      <c r="AG50" s="17">
        <f t="shared" si="34"/>
        <v>7.4</v>
      </c>
      <c r="AH50" s="17">
        <f t="shared" si="35"/>
        <v>7.2</v>
      </c>
      <c r="AI50" s="17">
        <f t="shared" si="36"/>
        <v>7.2</v>
      </c>
      <c r="AJ50" s="18">
        <f t="shared" si="37"/>
        <v>22</v>
      </c>
      <c r="AS50" s="10">
        <f t="shared" si="38"/>
        <v>66700000</v>
      </c>
      <c r="AT50" s="10">
        <f t="shared" si="39"/>
        <v>22900</v>
      </c>
      <c r="AU50" s="20">
        <f t="shared" si="40"/>
        <v>0.0366</v>
      </c>
      <c r="AV50" s="20">
        <f t="shared" si="41"/>
        <v>66722899.1366</v>
      </c>
    </row>
    <row r="51" spans="1:48" ht="18" customHeight="1">
      <c r="A51" s="4">
        <v>6</v>
      </c>
      <c r="B51" s="28"/>
      <c r="C51" s="45" t="str">
        <f t="shared" si="22"/>
        <v>楠　　玲弥</v>
      </c>
      <c r="D51" s="38"/>
      <c r="E51" s="31"/>
      <c r="F51" s="42" t="str">
        <f t="shared" si="23"/>
        <v>くすのき　れいみ</v>
      </c>
      <c r="G51" s="40"/>
      <c r="H51" s="24"/>
      <c r="I51" s="29"/>
      <c r="J51" s="42" t="str">
        <f t="shared" si="24"/>
        <v>熊本ＴＣ</v>
      </c>
      <c r="K51" s="42"/>
      <c r="L51" s="160">
        <f t="shared" si="25"/>
        <v>22.3</v>
      </c>
      <c r="M51" s="161"/>
      <c r="N51" s="160">
        <f t="shared" si="26"/>
        <v>23.7</v>
      </c>
      <c r="O51" s="161"/>
      <c r="P51" s="160">
        <f t="shared" si="27"/>
        <v>46</v>
      </c>
      <c r="Q51" s="161"/>
      <c r="R51" s="26">
        <v>7.6</v>
      </c>
      <c r="S51" s="26">
        <v>7.6</v>
      </c>
      <c r="T51" s="26">
        <v>7.1</v>
      </c>
      <c r="U51" s="26">
        <v>7.9</v>
      </c>
      <c r="V51" s="26">
        <v>7.8</v>
      </c>
      <c r="W51" s="26">
        <v>1</v>
      </c>
      <c r="X51" s="15">
        <f t="shared" si="28"/>
        <v>24</v>
      </c>
      <c r="Y51" s="15">
        <f t="shared" si="29"/>
        <v>70</v>
      </c>
      <c r="Z51" s="16">
        <f t="shared" si="30"/>
        <v>1</v>
      </c>
      <c r="AA51" s="134"/>
      <c r="AC51" s="10">
        <f t="shared" si="31"/>
        <v>1</v>
      </c>
      <c r="AE51" s="17">
        <f t="shared" si="32"/>
        <v>7.9</v>
      </c>
      <c r="AF51" s="17">
        <f t="shared" si="33"/>
        <v>7.8</v>
      </c>
      <c r="AG51" s="17">
        <f t="shared" si="34"/>
        <v>7.6</v>
      </c>
      <c r="AH51" s="17">
        <f t="shared" si="35"/>
        <v>7.6</v>
      </c>
      <c r="AI51" s="17">
        <f t="shared" si="36"/>
        <v>7.1</v>
      </c>
      <c r="AJ51" s="18">
        <f t="shared" si="37"/>
        <v>23</v>
      </c>
      <c r="AS51" s="10">
        <f t="shared" si="38"/>
        <v>70000000</v>
      </c>
      <c r="AT51" s="10">
        <f t="shared" si="39"/>
        <v>24000</v>
      </c>
      <c r="AU51" s="20">
        <f t="shared" si="40"/>
        <v>0.03799999999999999</v>
      </c>
      <c r="AV51" s="20">
        <f t="shared" si="41"/>
        <v>70023999.038</v>
      </c>
    </row>
    <row r="52" spans="1:48" ht="18" customHeight="1">
      <c r="A52" s="4">
        <v>7</v>
      </c>
      <c r="B52" s="28"/>
      <c r="C52" s="45">
        <f t="shared" si="22"/>
      </c>
      <c r="D52" s="38"/>
      <c r="E52" s="31"/>
      <c r="F52" s="42">
        <f t="shared" si="23"/>
      </c>
      <c r="G52" s="40"/>
      <c r="H52" s="24"/>
      <c r="I52" s="29"/>
      <c r="J52" s="42">
        <f t="shared" si="24"/>
      </c>
      <c r="K52" s="42"/>
      <c r="L52" s="160">
        <f t="shared" si="25"/>
      </c>
      <c r="M52" s="161"/>
      <c r="N52" s="160">
        <f t="shared" si="26"/>
      </c>
      <c r="O52" s="161"/>
      <c r="P52" s="160">
        <f t="shared" si="27"/>
      </c>
      <c r="Q52" s="161"/>
      <c r="R52" s="26"/>
      <c r="S52" s="26"/>
      <c r="T52" s="26"/>
      <c r="U52" s="26"/>
      <c r="V52" s="26"/>
      <c r="W52" s="26"/>
      <c r="X52" s="15">
        <f t="shared" si="28"/>
      </c>
      <c r="Y52" s="15">
        <f t="shared" si="29"/>
      </c>
      <c r="Z52" s="16">
        <f t="shared" si="30"/>
      </c>
      <c r="AC52" s="10" t="e">
        <f t="shared" si="31"/>
        <v>#VALUE!</v>
      </c>
      <c r="AE52" s="17">
        <f t="shared" si="32"/>
        <v>0</v>
      </c>
      <c r="AF52" s="17">
        <f t="shared" si="33"/>
        <v>0</v>
      </c>
      <c r="AG52" s="17">
        <f t="shared" si="34"/>
        <v>0</v>
      </c>
      <c r="AH52" s="17">
        <f t="shared" si="35"/>
        <v>0</v>
      </c>
      <c r="AI52" s="17">
        <f t="shared" si="36"/>
        <v>0</v>
      </c>
      <c r="AJ52" s="18">
        <f t="shared" si="37"/>
        <v>0</v>
      </c>
      <c r="AS52" s="10">
        <f t="shared" si="38"/>
        <v>0</v>
      </c>
      <c r="AT52" s="10">
        <f t="shared" si="39"/>
        <v>0</v>
      </c>
      <c r="AU52" s="20">
        <f t="shared" si="40"/>
        <v>0</v>
      </c>
      <c r="AV52" s="20">
        <f t="shared" si="41"/>
        <v>0</v>
      </c>
    </row>
    <row r="53" spans="1:48" ht="18" customHeight="1">
      <c r="A53" s="4">
        <v>8</v>
      </c>
      <c r="B53" s="28"/>
      <c r="C53" s="45">
        <f t="shared" si="22"/>
      </c>
      <c r="D53" s="38"/>
      <c r="E53" s="31"/>
      <c r="F53" s="42">
        <f t="shared" si="23"/>
      </c>
      <c r="G53" s="40"/>
      <c r="H53" s="24"/>
      <c r="I53" s="29"/>
      <c r="J53" s="42">
        <f t="shared" si="24"/>
      </c>
      <c r="K53" s="42"/>
      <c r="L53" s="160">
        <f t="shared" si="25"/>
      </c>
      <c r="M53" s="161"/>
      <c r="N53" s="160">
        <f t="shared" si="26"/>
      </c>
      <c r="O53" s="161"/>
      <c r="P53" s="160">
        <f t="shared" si="27"/>
      </c>
      <c r="Q53" s="161"/>
      <c r="R53" s="26"/>
      <c r="S53" s="26"/>
      <c r="T53" s="26"/>
      <c r="U53" s="26"/>
      <c r="V53" s="26"/>
      <c r="W53" s="26"/>
      <c r="X53" s="15">
        <f t="shared" si="28"/>
      </c>
      <c r="Y53" s="15">
        <f t="shared" si="29"/>
      </c>
      <c r="Z53" s="16">
        <f t="shared" si="30"/>
      </c>
      <c r="AC53" s="10" t="e">
        <f t="shared" si="31"/>
        <v>#VALUE!</v>
      </c>
      <c r="AE53" s="17">
        <f t="shared" si="32"/>
        <v>0</v>
      </c>
      <c r="AF53" s="17">
        <f t="shared" si="33"/>
        <v>0</v>
      </c>
      <c r="AG53" s="17">
        <f t="shared" si="34"/>
        <v>0</v>
      </c>
      <c r="AH53" s="17">
        <f t="shared" si="35"/>
        <v>0</v>
      </c>
      <c r="AI53" s="17">
        <f t="shared" si="36"/>
        <v>0</v>
      </c>
      <c r="AJ53" s="18">
        <f t="shared" si="37"/>
        <v>0</v>
      </c>
      <c r="AS53" s="10">
        <f t="shared" si="38"/>
        <v>0</v>
      </c>
      <c r="AT53" s="10">
        <f t="shared" si="39"/>
        <v>0</v>
      </c>
      <c r="AU53" s="20">
        <f t="shared" si="40"/>
        <v>0</v>
      </c>
      <c r="AV53" s="20">
        <f t="shared" si="41"/>
        <v>0</v>
      </c>
    </row>
    <row r="54" spans="1:48" ht="18" customHeight="1">
      <c r="A54" s="4">
        <v>9</v>
      </c>
      <c r="B54" s="28"/>
      <c r="C54" s="45">
        <f t="shared" si="22"/>
      </c>
      <c r="D54" s="38"/>
      <c r="E54" s="31"/>
      <c r="F54" s="42">
        <f t="shared" si="23"/>
      </c>
      <c r="G54" s="40"/>
      <c r="H54" s="24"/>
      <c r="I54" s="29"/>
      <c r="J54" s="42">
        <f t="shared" si="24"/>
      </c>
      <c r="K54" s="42"/>
      <c r="L54" s="160">
        <f t="shared" si="25"/>
      </c>
      <c r="M54" s="161"/>
      <c r="N54" s="160">
        <f t="shared" si="26"/>
      </c>
      <c r="O54" s="161"/>
      <c r="P54" s="160">
        <f t="shared" si="27"/>
      </c>
      <c r="Q54" s="161"/>
      <c r="R54" s="26"/>
      <c r="S54" s="26"/>
      <c r="T54" s="26"/>
      <c r="U54" s="26"/>
      <c r="V54" s="26"/>
      <c r="W54" s="26"/>
      <c r="X54" s="15">
        <f t="shared" si="28"/>
      </c>
      <c r="Y54" s="15">
        <f t="shared" si="29"/>
      </c>
      <c r="Z54" s="16">
        <f t="shared" si="30"/>
      </c>
      <c r="AC54" s="10" t="e">
        <f t="shared" si="31"/>
        <v>#VALUE!</v>
      </c>
      <c r="AE54" s="17">
        <f t="shared" si="32"/>
        <v>0</v>
      </c>
      <c r="AF54" s="17">
        <f t="shared" si="33"/>
        <v>0</v>
      </c>
      <c r="AG54" s="17">
        <f t="shared" si="34"/>
        <v>0</v>
      </c>
      <c r="AH54" s="17">
        <f t="shared" si="35"/>
        <v>0</v>
      </c>
      <c r="AI54" s="17">
        <f t="shared" si="36"/>
        <v>0</v>
      </c>
      <c r="AJ54" s="18">
        <f t="shared" si="37"/>
        <v>0</v>
      </c>
      <c r="AS54" s="10">
        <f t="shared" si="38"/>
        <v>0</v>
      </c>
      <c r="AT54" s="10">
        <f t="shared" si="39"/>
        <v>0</v>
      </c>
      <c r="AU54" s="20">
        <f t="shared" si="40"/>
        <v>0</v>
      </c>
      <c r="AV54" s="20">
        <f t="shared" si="41"/>
        <v>0</v>
      </c>
    </row>
    <row r="55" spans="1:48" ht="18" customHeight="1">
      <c r="A55" s="4">
        <v>10</v>
      </c>
      <c r="B55" s="28"/>
      <c r="C55" s="45">
        <f t="shared" si="22"/>
      </c>
      <c r="D55" s="38"/>
      <c r="E55" s="31"/>
      <c r="F55" s="42">
        <f t="shared" si="23"/>
      </c>
      <c r="G55" s="40"/>
      <c r="H55" s="24"/>
      <c r="I55" s="29"/>
      <c r="J55" s="42">
        <f t="shared" si="24"/>
      </c>
      <c r="K55" s="42"/>
      <c r="L55" s="160">
        <f t="shared" si="25"/>
      </c>
      <c r="M55" s="161"/>
      <c r="N55" s="160">
        <f t="shared" si="26"/>
      </c>
      <c r="O55" s="161"/>
      <c r="P55" s="160">
        <f t="shared" si="27"/>
      </c>
      <c r="Q55" s="161"/>
      <c r="R55" s="26"/>
      <c r="S55" s="26"/>
      <c r="T55" s="26"/>
      <c r="U55" s="26"/>
      <c r="V55" s="26"/>
      <c r="W55" s="26"/>
      <c r="X55" s="15">
        <f t="shared" si="28"/>
      </c>
      <c r="Y55" s="15">
        <f t="shared" si="29"/>
      </c>
      <c r="Z55" s="16">
        <f t="shared" si="30"/>
      </c>
      <c r="AC55" s="10" t="e">
        <f t="shared" si="31"/>
        <v>#VALUE!</v>
      </c>
      <c r="AE55" s="17">
        <f t="shared" si="32"/>
        <v>0</v>
      </c>
      <c r="AF55" s="17">
        <f t="shared" si="33"/>
        <v>0</v>
      </c>
      <c r="AG55" s="17">
        <f t="shared" si="34"/>
        <v>0</v>
      </c>
      <c r="AH55" s="17">
        <f t="shared" si="35"/>
        <v>0</v>
      </c>
      <c r="AI55" s="17">
        <f t="shared" si="36"/>
        <v>0</v>
      </c>
      <c r="AJ55" s="18">
        <f t="shared" si="37"/>
        <v>0</v>
      </c>
      <c r="AS55" s="10">
        <f t="shared" si="38"/>
        <v>0</v>
      </c>
      <c r="AT55" s="10">
        <f t="shared" si="39"/>
        <v>0</v>
      </c>
      <c r="AU55" s="20">
        <f t="shared" si="40"/>
        <v>0</v>
      </c>
      <c r="AV55" s="20">
        <f t="shared" si="41"/>
        <v>0</v>
      </c>
    </row>
  </sheetData>
  <sheetProtection sheet="1" objects="1" scenarios="1" formatCells="0" formatColumns="0" formatRows="0" selectLockedCells="1"/>
  <mergeCells count="61">
    <mergeCell ref="L55:M55"/>
    <mergeCell ref="N55:O55"/>
    <mergeCell ref="P55:Q55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L47:M47"/>
    <mergeCell ref="N47:O47"/>
    <mergeCell ref="P47:Q47"/>
    <mergeCell ref="L48:M48"/>
    <mergeCell ref="N48:O48"/>
    <mergeCell ref="P48:Q48"/>
    <mergeCell ref="Z44:Z45"/>
    <mergeCell ref="L44:Q44"/>
    <mergeCell ref="L45:M45"/>
    <mergeCell ref="N45:O45"/>
    <mergeCell ref="P45:Q45"/>
    <mergeCell ref="L46:M46"/>
    <mergeCell ref="N46:O46"/>
    <mergeCell ref="P46:Q46"/>
    <mergeCell ref="B5:B6"/>
    <mergeCell ref="H5:H6"/>
    <mergeCell ref="G5:G6"/>
    <mergeCell ref="C5:C6"/>
    <mergeCell ref="R44:X44"/>
    <mergeCell ref="Y44:Y45"/>
    <mergeCell ref="A44:A45"/>
    <mergeCell ref="C44:C45"/>
    <mergeCell ref="F44:F45"/>
    <mergeCell ref="J44:J45"/>
    <mergeCell ref="H44:H45"/>
    <mergeCell ref="A5:A6"/>
    <mergeCell ref="F5:F6"/>
    <mergeCell ref="E5:E6"/>
    <mergeCell ref="I5:I6"/>
    <mergeCell ref="D5:D6"/>
    <mergeCell ref="A43:Z43"/>
    <mergeCell ref="A4:Z4"/>
    <mergeCell ref="AL5:AP5"/>
    <mergeCell ref="Y5:Y6"/>
    <mergeCell ref="Z5:Z6"/>
    <mergeCell ref="J5:J6"/>
    <mergeCell ref="AE5:AI5"/>
    <mergeCell ref="R5:X5"/>
    <mergeCell ref="K5:K6"/>
    <mergeCell ref="L5:Q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42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7" t="s">
        <v>280</v>
      </c>
      <c r="D7" s="61"/>
      <c r="E7" s="62"/>
      <c r="F7" s="68" t="s">
        <v>109</v>
      </c>
      <c r="G7" s="64"/>
      <c r="H7" s="84">
        <v>3</v>
      </c>
      <c r="I7" s="66"/>
      <c r="J7" s="67" t="s">
        <v>113</v>
      </c>
      <c r="K7" s="39"/>
      <c r="L7" s="13">
        <v>7</v>
      </c>
      <c r="M7" s="13">
        <v>6.8</v>
      </c>
      <c r="N7" s="13">
        <v>7.9</v>
      </c>
      <c r="O7" s="13">
        <v>7.1</v>
      </c>
      <c r="P7" s="13">
        <v>7.3</v>
      </c>
      <c r="Q7" s="15">
        <f aca="true" t="shared" si="0" ref="Q7:Q36">IF(C7="","",AJ7)</f>
        <v>21.4</v>
      </c>
      <c r="R7" s="14">
        <v>6.9</v>
      </c>
      <c r="S7" s="14">
        <v>7</v>
      </c>
      <c r="T7" s="14">
        <v>6.9</v>
      </c>
      <c r="U7" s="14">
        <v>7</v>
      </c>
      <c r="V7" s="14">
        <v>7.1</v>
      </c>
      <c r="W7" s="14">
        <v>1.3</v>
      </c>
      <c r="X7" s="15">
        <f aca="true" t="shared" si="1" ref="X7:X36">IF(C7="","",W7+AQ7)</f>
        <v>22.2</v>
      </c>
      <c r="Y7" s="15">
        <f aca="true" t="shared" si="2" ref="Y7:Y36">IF(C7="","",ROUND(AJ7+W7+AQ7,1))</f>
        <v>43.6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7.9</v>
      </c>
      <c r="AF7" s="17">
        <f aca="true" t="shared" si="7" ref="AF7:AF36">IF(M7="",0,LARGE($L7:$P7,2))</f>
        <v>7.3</v>
      </c>
      <c r="AG7" s="17">
        <f aca="true" t="shared" si="8" ref="AG7:AG36">IF(N7="",0,LARGE($L7:$P7,3))</f>
        <v>7.1</v>
      </c>
      <c r="AH7" s="17">
        <f aca="true" t="shared" si="9" ref="AH7:AH36">IF(O7="",0,LARGE($L7:$P7,4))</f>
        <v>7</v>
      </c>
      <c r="AI7" s="17">
        <f aca="true" t="shared" si="10" ref="AI7:AI36">IF(P7="",0,LARGE($L7:$P7,5))</f>
        <v>6.8</v>
      </c>
      <c r="AJ7" s="18">
        <f aca="true" t="shared" si="11" ref="AJ7:AJ36">SUM(AF7:AH7)</f>
        <v>21.4</v>
      </c>
      <c r="AK7" s="18"/>
      <c r="AL7" s="17">
        <f aca="true" t="shared" si="12" ref="AL7:AL36">IF(R7="",0,LARGE($R7:$V7,1))</f>
        <v>7.1</v>
      </c>
      <c r="AM7" s="17">
        <f aca="true" t="shared" si="13" ref="AM7:AM36">IF(S7="",0,LARGE($R7:$V7,2))</f>
        <v>7</v>
      </c>
      <c r="AN7" s="17">
        <f aca="true" t="shared" si="14" ref="AN7:AN36">IF(T7="",0,LARGE($R7:$V7,3))</f>
        <v>7</v>
      </c>
      <c r="AO7" s="17">
        <f aca="true" t="shared" si="15" ref="AO7:AO36">IF(U7="",0,LARGE($R7:$V7,4))</f>
        <v>6.9</v>
      </c>
      <c r="AP7" s="17">
        <f aca="true" t="shared" si="16" ref="AP7:AP36">IF(V7="",0,LARGE($R7:$V7,5))</f>
        <v>6.9</v>
      </c>
      <c r="AQ7" s="18">
        <f aca="true" t="shared" si="17" ref="AQ7:AQ36">SUM(AM7:AO7)</f>
        <v>20.9</v>
      </c>
      <c r="AR7" s="19"/>
      <c r="AS7" s="10">
        <f aca="true" t="shared" si="18" ref="AS7:AS36">IF(Y7="",0,Y7*1000000)</f>
        <v>43600000</v>
      </c>
      <c r="AT7" s="10">
        <f aca="true" t="shared" si="19" ref="AT7:AT36">IF(X7="",0,X7*1000)</f>
        <v>22200</v>
      </c>
      <c r="AU7" s="20">
        <f aca="true" t="shared" si="20" ref="AU7:AU36">SUM(R7:V7)/1000</f>
        <v>0.0349</v>
      </c>
      <c r="AV7" s="20">
        <f aca="true" t="shared" si="21" ref="AV7:AV36">ROUND(AS7+AT7-W7+AU7,4)</f>
        <v>43622198.7349</v>
      </c>
      <c r="AW7" s="18"/>
      <c r="AX7" s="10"/>
    </row>
    <row r="8" spans="1:50" ht="18" customHeight="1">
      <c r="A8" s="4">
        <v>2</v>
      </c>
      <c r="B8" s="28"/>
      <c r="C8" s="67" t="s">
        <v>281</v>
      </c>
      <c r="D8" s="61"/>
      <c r="E8" s="62"/>
      <c r="F8" s="68" t="s">
        <v>110</v>
      </c>
      <c r="G8" s="64"/>
      <c r="H8" s="84">
        <v>3</v>
      </c>
      <c r="I8" s="66"/>
      <c r="J8" s="67" t="s">
        <v>113</v>
      </c>
      <c r="K8" s="39"/>
      <c r="L8" s="13">
        <v>6.3</v>
      </c>
      <c r="M8" s="13">
        <v>6.8</v>
      </c>
      <c r="N8" s="13">
        <v>7</v>
      </c>
      <c r="O8" s="13">
        <v>6.8</v>
      </c>
      <c r="P8" s="13">
        <v>6.9</v>
      </c>
      <c r="Q8" s="15">
        <f t="shared" si="0"/>
        <v>20.5</v>
      </c>
      <c r="R8" s="14">
        <v>6.7</v>
      </c>
      <c r="S8" s="14">
        <v>7</v>
      </c>
      <c r="T8" s="14">
        <v>6.9</v>
      </c>
      <c r="U8" s="14">
        <v>6.9</v>
      </c>
      <c r="V8" s="14">
        <v>7</v>
      </c>
      <c r="W8" s="14">
        <v>1.3</v>
      </c>
      <c r="X8" s="15">
        <f t="shared" si="1"/>
        <v>22.1</v>
      </c>
      <c r="Y8" s="15">
        <f t="shared" si="2"/>
        <v>42.6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</v>
      </c>
      <c r="AF8" s="17">
        <f t="shared" si="7"/>
        <v>6.9</v>
      </c>
      <c r="AG8" s="17">
        <f t="shared" si="8"/>
        <v>6.8</v>
      </c>
      <c r="AH8" s="17">
        <f t="shared" si="9"/>
        <v>6.8</v>
      </c>
      <c r="AI8" s="17">
        <f t="shared" si="10"/>
        <v>6.3</v>
      </c>
      <c r="AJ8" s="18">
        <f t="shared" si="11"/>
        <v>20.5</v>
      </c>
      <c r="AK8" s="18"/>
      <c r="AL8" s="17">
        <f t="shared" si="12"/>
        <v>7</v>
      </c>
      <c r="AM8" s="17">
        <f t="shared" si="13"/>
        <v>7</v>
      </c>
      <c r="AN8" s="17">
        <f t="shared" si="14"/>
        <v>6.9</v>
      </c>
      <c r="AO8" s="17">
        <f t="shared" si="15"/>
        <v>6.9</v>
      </c>
      <c r="AP8" s="17">
        <f t="shared" si="16"/>
        <v>6.7</v>
      </c>
      <c r="AQ8" s="18">
        <f t="shared" si="17"/>
        <v>20.8</v>
      </c>
      <c r="AR8" s="19"/>
      <c r="AS8" s="10">
        <f t="shared" si="18"/>
        <v>42600000</v>
      </c>
      <c r="AT8" s="10">
        <f t="shared" si="19"/>
        <v>22100</v>
      </c>
      <c r="AU8" s="20">
        <f t="shared" si="20"/>
        <v>0.0345</v>
      </c>
      <c r="AV8" s="20">
        <f t="shared" si="21"/>
        <v>42622098.7345</v>
      </c>
      <c r="AW8" s="18"/>
      <c r="AX8" s="10"/>
    </row>
    <row r="9" spans="1:50" ht="18" customHeight="1">
      <c r="A9" s="4">
        <v>3</v>
      </c>
      <c r="B9" s="28"/>
      <c r="C9" s="60" t="s">
        <v>282</v>
      </c>
      <c r="D9" s="61"/>
      <c r="E9" s="62"/>
      <c r="F9" s="68" t="s">
        <v>111</v>
      </c>
      <c r="G9" s="64"/>
      <c r="H9" s="65">
        <v>1</v>
      </c>
      <c r="I9" s="66"/>
      <c r="J9" s="67" t="s">
        <v>112</v>
      </c>
      <c r="K9" s="39"/>
      <c r="L9" s="13">
        <v>6</v>
      </c>
      <c r="M9" s="13">
        <v>6.1</v>
      </c>
      <c r="N9" s="13">
        <v>6.4</v>
      </c>
      <c r="O9" s="13">
        <v>6.8</v>
      </c>
      <c r="P9" s="13">
        <v>6.3</v>
      </c>
      <c r="Q9" s="15">
        <f t="shared" si="0"/>
        <v>18.799999999999997</v>
      </c>
      <c r="R9" s="14">
        <v>5.7</v>
      </c>
      <c r="S9" s="14">
        <v>6</v>
      </c>
      <c r="T9" s="14">
        <v>5.8</v>
      </c>
      <c r="U9" s="14">
        <v>5.9</v>
      </c>
      <c r="V9" s="14">
        <v>6</v>
      </c>
      <c r="W9" s="14">
        <v>0.9</v>
      </c>
      <c r="X9" s="15">
        <f t="shared" si="1"/>
        <v>18.599999999999998</v>
      </c>
      <c r="Y9" s="15">
        <f t="shared" si="2"/>
        <v>37.4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6.8</v>
      </c>
      <c r="AF9" s="17">
        <f t="shared" si="7"/>
        <v>6.4</v>
      </c>
      <c r="AG9" s="17">
        <f t="shared" si="8"/>
        <v>6.3</v>
      </c>
      <c r="AH9" s="17">
        <f t="shared" si="9"/>
        <v>6.1</v>
      </c>
      <c r="AI9" s="17">
        <f t="shared" si="10"/>
        <v>6</v>
      </c>
      <c r="AJ9" s="18">
        <f t="shared" si="11"/>
        <v>18.799999999999997</v>
      </c>
      <c r="AK9" s="18"/>
      <c r="AL9" s="17">
        <f t="shared" si="12"/>
        <v>6</v>
      </c>
      <c r="AM9" s="17">
        <f t="shared" si="13"/>
        <v>6</v>
      </c>
      <c r="AN9" s="17">
        <f t="shared" si="14"/>
        <v>5.9</v>
      </c>
      <c r="AO9" s="17">
        <f t="shared" si="15"/>
        <v>5.8</v>
      </c>
      <c r="AP9" s="17">
        <f t="shared" si="16"/>
        <v>5.7</v>
      </c>
      <c r="AQ9" s="18">
        <f t="shared" si="17"/>
        <v>17.7</v>
      </c>
      <c r="AR9" s="19"/>
      <c r="AS9" s="10">
        <f t="shared" si="18"/>
        <v>37400000</v>
      </c>
      <c r="AT9" s="10">
        <f t="shared" si="19"/>
        <v>18599.999999999996</v>
      </c>
      <c r="AU9" s="20">
        <f t="shared" si="20"/>
        <v>0.0294</v>
      </c>
      <c r="AV9" s="20">
        <f t="shared" si="21"/>
        <v>37418599.1294</v>
      </c>
      <c r="AW9" s="18"/>
      <c r="AX9" s="10"/>
    </row>
    <row r="10" spans="1:50" ht="18" customHeight="1">
      <c r="A10" s="4">
        <v>4</v>
      </c>
      <c r="B10" s="28"/>
      <c r="C10" s="44"/>
      <c r="D10" s="33"/>
      <c r="E10" s="30"/>
      <c r="F10" s="46"/>
      <c r="G10" s="39"/>
      <c r="H10" s="8"/>
      <c r="I10" s="32"/>
      <c r="J10" s="46"/>
      <c r="K10" s="39"/>
      <c r="L10" s="13"/>
      <c r="M10" s="13"/>
      <c r="N10" s="13"/>
      <c r="O10" s="13"/>
      <c r="P10" s="13"/>
      <c r="Q10" s="15">
        <f t="shared" si="0"/>
      </c>
      <c r="R10" s="14"/>
      <c r="S10" s="14"/>
      <c r="T10" s="14"/>
      <c r="U10" s="14"/>
      <c r="V10" s="14"/>
      <c r="W10" s="14"/>
      <c r="X10" s="15">
        <f t="shared" si="1"/>
      </c>
      <c r="Y10" s="15">
        <f t="shared" si="2"/>
      </c>
      <c r="Z10" s="16">
        <f t="shared" si="3"/>
      </c>
      <c r="AA10" s="2">
        <f t="shared" si="4"/>
      </c>
      <c r="AB10" s="10"/>
      <c r="AC10" s="10" t="e">
        <f t="shared" si="5"/>
        <v>#VALUE!</v>
      </c>
      <c r="AD10" s="10"/>
      <c r="AE10" s="17">
        <f t="shared" si="6"/>
        <v>0</v>
      </c>
      <c r="AF10" s="17">
        <f t="shared" si="7"/>
        <v>0</v>
      </c>
      <c r="AG10" s="17">
        <f t="shared" si="8"/>
        <v>0</v>
      </c>
      <c r="AH10" s="17">
        <f t="shared" si="9"/>
        <v>0</v>
      </c>
      <c r="AI10" s="17">
        <f t="shared" si="10"/>
        <v>0</v>
      </c>
      <c r="AJ10" s="18">
        <f t="shared" si="11"/>
        <v>0</v>
      </c>
      <c r="AK10" s="18"/>
      <c r="AL10" s="17">
        <f t="shared" si="12"/>
        <v>0</v>
      </c>
      <c r="AM10" s="17">
        <f t="shared" si="13"/>
        <v>0</v>
      </c>
      <c r="AN10" s="17">
        <f t="shared" si="14"/>
        <v>0</v>
      </c>
      <c r="AO10" s="17">
        <f t="shared" si="15"/>
        <v>0</v>
      </c>
      <c r="AP10" s="17">
        <f t="shared" si="16"/>
        <v>0</v>
      </c>
      <c r="AQ10" s="18">
        <f t="shared" si="17"/>
        <v>0</v>
      </c>
      <c r="AR10" s="19"/>
      <c r="AS10" s="10">
        <f t="shared" si="18"/>
        <v>0</v>
      </c>
      <c r="AT10" s="10">
        <f t="shared" si="19"/>
        <v>0</v>
      </c>
      <c r="AU10" s="20">
        <f t="shared" si="20"/>
        <v>0</v>
      </c>
      <c r="AV10" s="20">
        <f t="shared" si="21"/>
        <v>0</v>
      </c>
      <c r="AW10" s="18"/>
      <c r="AX10" s="10"/>
    </row>
    <row r="11" spans="1:50" ht="18" customHeight="1">
      <c r="A11" s="4">
        <v>5</v>
      </c>
      <c r="B11" s="28"/>
      <c r="C11" s="44"/>
      <c r="D11" s="33"/>
      <c r="E11" s="30"/>
      <c r="F11" s="46"/>
      <c r="G11" s="39"/>
      <c r="H11" s="8"/>
      <c r="I11" s="32"/>
      <c r="J11" s="46"/>
      <c r="K11" s="39"/>
      <c r="L11" s="13"/>
      <c r="M11" s="13"/>
      <c r="N11" s="13"/>
      <c r="O11" s="13"/>
      <c r="P11" s="13"/>
      <c r="Q11" s="15">
        <f t="shared" si="0"/>
      </c>
      <c r="R11" s="14"/>
      <c r="S11" s="14"/>
      <c r="T11" s="14"/>
      <c r="U11" s="14"/>
      <c r="V11" s="14"/>
      <c r="W11" s="14"/>
      <c r="X11" s="15">
        <f t="shared" si="1"/>
      </c>
      <c r="Y11" s="15">
        <f t="shared" si="2"/>
      </c>
      <c r="Z11" s="16">
        <f t="shared" si="3"/>
      </c>
      <c r="AA11" s="2">
        <f t="shared" si="4"/>
      </c>
      <c r="AB11" s="10"/>
      <c r="AC11" s="10" t="e">
        <f t="shared" si="5"/>
        <v>#VALUE!</v>
      </c>
      <c r="AD11" s="10"/>
      <c r="AE11" s="17">
        <f t="shared" si="6"/>
        <v>0</v>
      </c>
      <c r="AF11" s="17">
        <f t="shared" si="7"/>
        <v>0</v>
      </c>
      <c r="AG11" s="17">
        <f t="shared" si="8"/>
        <v>0</v>
      </c>
      <c r="AH11" s="17">
        <f t="shared" si="9"/>
        <v>0</v>
      </c>
      <c r="AI11" s="17">
        <f t="shared" si="10"/>
        <v>0</v>
      </c>
      <c r="AJ11" s="18">
        <f t="shared" si="11"/>
        <v>0</v>
      </c>
      <c r="AK11" s="18"/>
      <c r="AL11" s="17">
        <f t="shared" si="12"/>
        <v>0</v>
      </c>
      <c r="AM11" s="17">
        <f t="shared" si="13"/>
        <v>0</v>
      </c>
      <c r="AN11" s="17">
        <f t="shared" si="14"/>
        <v>0</v>
      </c>
      <c r="AO11" s="17">
        <f t="shared" si="15"/>
        <v>0</v>
      </c>
      <c r="AP11" s="17">
        <f t="shared" si="16"/>
        <v>0</v>
      </c>
      <c r="AQ11" s="18">
        <f t="shared" si="17"/>
        <v>0</v>
      </c>
      <c r="AR11" s="19"/>
      <c r="AS11" s="10">
        <f t="shared" si="18"/>
        <v>0</v>
      </c>
      <c r="AT11" s="10">
        <f t="shared" si="19"/>
        <v>0</v>
      </c>
      <c r="AU11" s="20">
        <f t="shared" si="20"/>
        <v>0</v>
      </c>
      <c r="AV11" s="20">
        <f t="shared" si="21"/>
        <v>0</v>
      </c>
      <c r="AW11" s="18"/>
      <c r="AX11" s="10"/>
    </row>
    <row r="12" spans="1:50" ht="18" customHeight="1">
      <c r="A12" s="4">
        <v>6</v>
      </c>
      <c r="B12" s="28"/>
      <c r="C12" s="44"/>
      <c r="D12" s="33"/>
      <c r="E12" s="30"/>
      <c r="F12" s="46"/>
      <c r="G12" s="39"/>
      <c r="H12" s="8"/>
      <c r="I12" s="32"/>
      <c r="J12" s="46"/>
      <c r="K12" s="39"/>
      <c r="L12" s="13"/>
      <c r="M12" s="13"/>
      <c r="N12" s="13"/>
      <c r="O12" s="13"/>
      <c r="P12" s="13"/>
      <c r="Q12" s="15">
        <f t="shared" si="0"/>
      </c>
      <c r="R12" s="14"/>
      <c r="S12" s="14"/>
      <c r="T12" s="14"/>
      <c r="U12" s="14"/>
      <c r="V12" s="14"/>
      <c r="W12" s="14"/>
      <c r="X12" s="15">
        <f t="shared" si="1"/>
      </c>
      <c r="Y12" s="15">
        <f t="shared" si="2"/>
      </c>
      <c r="Z12" s="16">
        <f t="shared" si="3"/>
      </c>
      <c r="AA12" s="2">
        <f t="shared" si="4"/>
      </c>
      <c r="AB12" s="10"/>
      <c r="AC12" s="10" t="e">
        <f t="shared" si="5"/>
        <v>#VALUE!</v>
      </c>
      <c r="AD12" s="10"/>
      <c r="AE12" s="17">
        <f t="shared" si="6"/>
        <v>0</v>
      </c>
      <c r="AF12" s="17">
        <f t="shared" si="7"/>
        <v>0</v>
      </c>
      <c r="AG12" s="17">
        <f t="shared" si="8"/>
        <v>0</v>
      </c>
      <c r="AH12" s="17">
        <f t="shared" si="9"/>
        <v>0</v>
      </c>
      <c r="AI12" s="17">
        <f t="shared" si="10"/>
        <v>0</v>
      </c>
      <c r="AJ12" s="18">
        <f t="shared" si="11"/>
        <v>0</v>
      </c>
      <c r="AK12" s="18"/>
      <c r="AL12" s="17">
        <f t="shared" si="12"/>
        <v>0</v>
      </c>
      <c r="AM12" s="17">
        <f t="shared" si="13"/>
        <v>0</v>
      </c>
      <c r="AN12" s="17">
        <f t="shared" si="14"/>
        <v>0</v>
      </c>
      <c r="AO12" s="17">
        <f t="shared" si="15"/>
        <v>0</v>
      </c>
      <c r="AP12" s="17">
        <f t="shared" si="16"/>
        <v>0</v>
      </c>
      <c r="AQ12" s="18">
        <f t="shared" si="17"/>
        <v>0</v>
      </c>
      <c r="AR12" s="19"/>
      <c r="AS12" s="10">
        <f t="shared" si="18"/>
        <v>0</v>
      </c>
      <c r="AT12" s="10">
        <f t="shared" si="19"/>
        <v>0</v>
      </c>
      <c r="AU12" s="20">
        <f t="shared" si="20"/>
        <v>0</v>
      </c>
      <c r="AV12" s="20">
        <f t="shared" si="21"/>
        <v>0</v>
      </c>
      <c r="AW12" s="18"/>
      <c r="AX12" s="10"/>
    </row>
    <row r="13" spans="1:51" ht="18" customHeight="1">
      <c r="A13" s="4">
        <v>7</v>
      </c>
      <c r="B13" s="28"/>
      <c r="C13" s="44"/>
      <c r="D13" s="33"/>
      <c r="E13" s="30"/>
      <c r="F13" s="46"/>
      <c r="G13" s="39"/>
      <c r="H13" s="8"/>
      <c r="I13" s="32"/>
      <c r="J13" s="46"/>
      <c r="K13" s="39"/>
      <c r="L13" s="13"/>
      <c r="M13" s="13"/>
      <c r="N13" s="13"/>
      <c r="O13" s="13"/>
      <c r="P13" s="13"/>
      <c r="Q13" s="15">
        <f t="shared" si="0"/>
      </c>
      <c r="R13" s="14"/>
      <c r="S13" s="14"/>
      <c r="T13" s="14"/>
      <c r="U13" s="14"/>
      <c r="V13" s="14"/>
      <c r="W13" s="14"/>
      <c r="X13" s="15">
        <f t="shared" si="1"/>
      </c>
      <c r="Y13" s="15">
        <f t="shared" si="2"/>
      </c>
      <c r="Z13" s="16">
        <f t="shared" si="3"/>
      </c>
      <c r="AA13" s="2">
        <f t="shared" si="4"/>
      </c>
      <c r="AB13" s="10"/>
      <c r="AC13" s="10" t="e">
        <f t="shared" si="5"/>
        <v>#VALUE!</v>
      </c>
      <c r="AD13" s="10"/>
      <c r="AE13" s="17">
        <f t="shared" si="6"/>
        <v>0</v>
      </c>
      <c r="AF13" s="17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  <c r="AJ13" s="18">
        <f t="shared" si="11"/>
        <v>0</v>
      </c>
      <c r="AK13" s="18"/>
      <c r="AL13" s="17">
        <f t="shared" si="12"/>
        <v>0</v>
      </c>
      <c r="AM13" s="17">
        <f t="shared" si="13"/>
        <v>0</v>
      </c>
      <c r="AN13" s="17">
        <f t="shared" si="14"/>
        <v>0</v>
      </c>
      <c r="AO13" s="17">
        <f t="shared" si="15"/>
        <v>0</v>
      </c>
      <c r="AP13" s="17">
        <f t="shared" si="16"/>
        <v>0</v>
      </c>
      <c r="AQ13" s="18">
        <f t="shared" si="17"/>
        <v>0</v>
      </c>
      <c r="AR13" s="19"/>
      <c r="AS13" s="10">
        <f t="shared" si="18"/>
        <v>0</v>
      </c>
      <c r="AT13" s="10">
        <f t="shared" si="19"/>
        <v>0</v>
      </c>
      <c r="AU13" s="20">
        <f t="shared" si="20"/>
        <v>0</v>
      </c>
      <c r="AV13" s="20">
        <f t="shared" si="21"/>
        <v>0</v>
      </c>
      <c r="AW13" s="18"/>
      <c r="AX13" s="10"/>
      <c r="AY13" s="21"/>
    </row>
    <row r="14" spans="1:50" ht="18" customHeight="1">
      <c r="A14" s="4">
        <v>8</v>
      </c>
      <c r="B14" s="28"/>
      <c r="C14" s="44"/>
      <c r="D14" s="33"/>
      <c r="E14" s="30"/>
      <c r="F14" s="46"/>
      <c r="G14" s="39"/>
      <c r="H14" s="8"/>
      <c r="I14" s="32"/>
      <c r="J14" s="46"/>
      <c r="K14" s="39"/>
      <c r="L14" s="13"/>
      <c r="M14" s="13"/>
      <c r="N14" s="13"/>
      <c r="O14" s="13"/>
      <c r="P14" s="13"/>
      <c r="Q14" s="15">
        <f t="shared" si="0"/>
      </c>
      <c r="R14" s="14"/>
      <c r="S14" s="14"/>
      <c r="T14" s="14"/>
      <c r="U14" s="14"/>
      <c r="V14" s="14"/>
      <c r="W14" s="14"/>
      <c r="X14" s="15">
        <f t="shared" si="1"/>
      </c>
      <c r="Y14" s="15">
        <f t="shared" si="2"/>
      </c>
      <c r="Z14" s="16">
        <f t="shared" si="3"/>
      </c>
      <c r="AA14" s="2">
        <f t="shared" si="4"/>
      </c>
      <c r="AB14" s="10"/>
      <c r="AC14" s="10" t="e">
        <f t="shared" si="5"/>
        <v>#VALUE!</v>
      </c>
      <c r="AD14" s="10"/>
      <c r="AE14" s="17">
        <f t="shared" si="6"/>
        <v>0</v>
      </c>
      <c r="AF14" s="17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  <c r="AJ14" s="18">
        <f t="shared" si="11"/>
        <v>0</v>
      </c>
      <c r="AK14" s="18"/>
      <c r="AL14" s="17">
        <f t="shared" si="12"/>
        <v>0</v>
      </c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>
        <f t="shared" si="16"/>
        <v>0</v>
      </c>
      <c r="AQ14" s="18">
        <f t="shared" si="17"/>
        <v>0</v>
      </c>
      <c r="AR14" s="19"/>
      <c r="AS14" s="10">
        <f t="shared" si="18"/>
        <v>0</v>
      </c>
      <c r="AT14" s="10">
        <f t="shared" si="19"/>
        <v>0</v>
      </c>
      <c r="AU14" s="20">
        <f t="shared" si="20"/>
        <v>0</v>
      </c>
      <c r="AV14" s="20">
        <f t="shared" si="21"/>
        <v>0</v>
      </c>
      <c r="AW14" s="18"/>
      <c r="AX14" s="10"/>
    </row>
    <row r="15" spans="1:50" ht="18" customHeight="1">
      <c r="A15" s="4">
        <v>9</v>
      </c>
      <c r="B15" s="28"/>
      <c r="C15" s="44"/>
      <c r="D15" s="33"/>
      <c r="E15" s="30"/>
      <c r="F15" s="46"/>
      <c r="G15" s="39"/>
      <c r="H15" s="8"/>
      <c r="I15" s="32"/>
      <c r="J15" s="46"/>
      <c r="K15" s="39"/>
      <c r="L15" s="13"/>
      <c r="M15" s="13"/>
      <c r="N15" s="13"/>
      <c r="O15" s="13"/>
      <c r="P15" s="13"/>
      <c r="Q15" s="15">
        <f t="shared" si="0"/>
      </c>
      <c r="R15" s="14"/>
      <c r="S15" s="14"/>
      <c r="T15" s="14"/>
      <c r="U15" s="14"/>
      <c r="V15" s="14"/>
      <c r="W15" s="14"/>
      <c r="X15" s="15">
        <f t="shared" si="1"/>
      </c>
      <c r="Y15" s="15">
        <f t="shared" si="2"/>
      </c>
      <c r="Z15" s="16">
        <f t="shared" si="3"/>
      </c>
      <c r="AA15" s="2">
        <f t="shared" si="4"/>
      </c>
      <c r="AB15" s="10"/>
      <c r="AC15" s="10" t="e">
        <f t="shared" si="5"/>
        <v>#VALUE!</v>
      </c>
      <c r="AD15" s="10"/>
      <c r="AE15" s="17">
        <f t="shared" si="6"/>
        <v>0</v>
      </c>
      <c r="AF15" s="17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  <c r="AJ15" s="18">
        <f t="shared" si="11"/>
        <v>0</v>
      </c>
      <c r="AK15" s="18"/>
      <c r="AL15" s="17">
        <f t="shared" si="12"/>
        <v>0</v>
      </c>
      <c r="AM15" s="17">
        <f t="shared" si="13"/>
        <v>0</v>
      </c>
      <c r="AN15" s="17">
        <f t="shared" si="14"/>
        <v>0</v>
      </c>
      <c r="AO15" s="17">
        <f t="shared" si="15"/>
        <v>0</v>
      </c>
      <c r="AP15" s="17">
        <f t="shared" si="16"/>
        <v>0</v>
      </c>
      <c r="AQ15" s="18">
        <f t="shared" si="17"/>
        <v>0</v>
      </c>
      <c r="AR15" s="19"/>
      <c r="AS15" s="10">
        <f t="shared" si="18"/>
        <v>0</v>
      </c>
      <c r="AT15" s="10">
        <f t="shared" si="19"/>
        <v>0</v>
      </c>
      <c r="AU15" s="20">
        <f t="shared" si="20"/>
        <v>0</v>
      </c>
      <c r="AV15" s="20">
        <f t="shared" si="21"/>
        <v>0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3"/>
      <c r="M16" s="13"/>
      <c r="N16" s="13"/>
      <c r="O16" s="13"/>
      <c r="P16" s="13"/>
      <c r="Q16" s="15">
        <f t="shared" si="0"/>
      </c>
      <c r="R16" s="14"/>
      <c r="S16" s="14"/>
      <c r="T16" s="14"/>
      <c r="U16" s="14"/>
      <c r="V16" s="14"/>
      <c r="W16" s="14"/>
      <c r="X16" s="15">
        <f t="shared" si="1"/>
      </c>
      <c r="Y16" s="15">
        <f t="shared" si="2"/>
      </c>
      <c r="Z16" s="16">
        <f t="shared" si="3"/>
      </c>
      <c r="AA16" s="2">
        <f t="shared" si="4"/>
      </c>
      <c r="AB16" s="10"/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3"/>
      <c r="M17" s="13"/>
      <c r="N17" s="13"/>
      <c r="O17" s="13"/>
      <c r="P17" s="13"/>
      <c r="Q17" s="15">
        <f t="shared" si="0"/>
      </c>
      <c r="R17" s="14"/>
      <c r="S17" s="14"/>
      <c r="T17" s="14"/>
      <c r="U17" s="14"/>
      <c r="V17" s="14"/>
      <c r="W17" s="14"/>
      <c r="X17" s="15">
        <f t="shared" si="1"/>
      </c>
      <c r="Y17" s="15">
        <f t="shared" si="2"/>
      </c>
      <c r="Z17" s="16">
        <f t="shared" si="3"/>
      </c>
      <c r="AA17" s="2">
        <f t="shared" si="4"/>
      </c>
      <c r="AB17" s="10"/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3"/>
      <c r="M18" s="13"/>
      <c r="N18" s="13"/>
      <c r="O18" s="13"/>
      <c r="P18" s="13"/>
      <c r="Q18" s="15">
        <f t="shared" si="0"/>
      </c>
      <c r="R18" s="14"/>
      <c r="S18" s="14"/>
      <c r="T18" s="14"/>
      <c r="U18" s="14"/>
      <c r="V18" s="14"/>
      <c r="W18" s="14"/>
      <c r="X18" s="15">
        <f t="shared" si="1"/>
      </c>
      <c r="Y18" s="15">
        <f t="shared" si="2"/>
      </c>
      <c r="Z18" s="16">
        <f t="shared" si="3"/>
      </c>
      <c r="AA18" s="2">
        <f t="shared" si="4"/>
      </c>
      <c r="AB18" s="10"/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3"/>
      <c r="M19" s="13"/>
      <c r="N19" s="13"/>
      <c r="O19" s="13"/>
      <c r="P19" s="13"/>
      <c r="Q19" s="15">
        <f t="shared" si="0"/>
      </c>
      <c r="R19" s="14"/>
      <c r="S19" s="14"/>
      <c r="T19" s="14"/>
      <c r="U19" s="14"/>
      <c r="V19" s="14"/>
      <c r="W19" s="14"/>
      <c r="X19" s="15">
        <f t="shared" si="1"/>
      </c>
      <c r="Y19" s="15">
        <f t="shared" si="2"/>
      </c>
      <c r="Z19" s="16">
        <f t="shared" si="3"/>
      </c>
      <c r="AA19" s="2">
        <f t="shared" si="4"/>
      </c>
      <c r="AB19" s="10"/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3"/>
      <c r="M20" s="13"/>
      <c r="N20" s="13"/>
      <c r="O20" s="13"/>
      <c r="P20" s="13"/>
      <c r="Q20" s="15">
        <f t="shared" si="0"/>
      </c>
      <c r="R20" s="14"/>
      <c r="S20" s="14"/>
      <c r="T20" s="14"/>
      <c r="U20" s="14"/>
      <c r="V20" s="14"/>
      <c r="W20" s="14"/>
      <c r="X20" s="15">
        <f t="shared" si="1"/>
      </c>
      <c r="Y20" s="15">
        <f t="shared" si="2"/>
      </c>
      <c r="Z20" s="16">
        <f t="shared" si="3"/>
      </c>
      <c r="AA20" s="2">
        <f t="shared" si="4"/>
      </c>
      <c r="AB20" s="10"/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3"/>
      <c r="M21" s="13"/>
      <c r="N21" s="13"/>
      <c r="O21" s="13"/>
      <c r="P21" s="13"/>
      <c r="Q21" s="15">
        <f t="shared" si="0"/>
      </c>
      <c r="R21" s="14"/>
      <c r="S21" s="14"/>
      <c r="T21" s="14"/>
      <c r="U21" s="14"/>
      <c r="V21" s="14"/>
      <c r="W21" s="14"/>
      <c r="X21" s="15">
        <f t="shared" si="1"/>
      </c>
      <c r="Y21" s="15">
        <f t="shared" si="2"/>
      </c>
      <c r="Z21" s="16">
        <f t="shared" si="3"/>
      </c>
      <c r="AA21" s="2">
        <f t="shared" si="4"/>
      </c>
      <c r="AB21" s="10"/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81" customFormat="1" ht="18" customHeight="1">
      <c r="A41" s="78"/>
      <c r="B41" s="78"/>
      <c r="C41" s="79"/>
      <c r="D41" s="80"/>
      <c r="E41" s="80"/>
      <c r="F41" s="79"/>
      <c r="G41" s="80"/>
      <c r="H41" s="80"/>
      <c r="I41" s="80"/>
      <c r="J41" s="79"/>
      <c r="K41" s="80"/>
      <c r="AA41" s="1"/>
    </row>
    <row r="42" spans="1:27" s="74" customFormat="1" ht="18" customHeight="1">
      <c r="A42" s="75" t="str">
        <f>A3</f>
        <v>小学校低学年　男子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8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40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3</v>
      </c>
    </row>
    <row r="45" spans="1:48" ht="18" customHeight="1">
      <c r="A45" s="148"/>
      <c r="B45" s="35"/>
      <c r="C45" s="153"/>
      <c r="D45" s="54"/>
      <c r="E45" s="35"/>
      <c r="F45" s="153"/>
      <c r="G45" s="54"/>
      <c r="H45" s="141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小野颯太郎</v>
      </c>
      <c r="D46" s="38"/>
      <c r="E46" s="31"/>
      <c r="F46" s="42" t="str">
        <f aca="true" t="shared" si="23" ref="F46:F55">IF($A46&gt;$AG$44,"",INDEX(F$7:F$36,MATCH($AG$44-$A46+1,$Z$7:$Z$36,0)))</f>
        <v>おの　そうたろう</v>
      </c>
      <c r="G46" s="40"/>
      <c r="H46" s="24"/>
      <c r="I46" s="29"/>
      <c r="J46" s="42" t="str">
        <f aca="true" t="shared" si="24" ref="J46:J55">IF($A46&gt;$AG$44,"",INDEX(J$7:J$36,MATCH($AG$44-$A46+1,$Z$7:$Z$36,0)))</f>
        <v>ｴｱｰﾌﾛｰﾄ</v>
      </c>
      <c r="K46" s="42"/>
      <c r="L46" s="160">
        <f aca="true" t="shared" si="25" ref="L46:L55">IF($A46&gt;$AG$44,"",INDEX($Q$7:$Q$36,MATCH($AG$44-$A46+1,$Z$7:$Z$36,0)))</f>
        <v>18.799999999999997</v>
      </c>
      <c r="M46" s="161"/>
      <c r="N46" s="160">
        <f aca="true" t="shared" si="26" ref="N46:N55">IF($A46&gt;$AG$44,"",INDEX($X$7:$X$36,MATCH($AG$44-$A46+1,$Z$7:$Z$36,0)))</f>
        <v>18.599999999999998</v>
      </c>
      <c r="O46" s="161"/>
      <c r="P46" s="160">
        <f aca="true" t="shared" si="27" ref="P46:P55">IF($A46&gt;$AG$44,"",INDEX($Y$7:$Y$36,MATCH($AG$44-$A46+1,$Z$7:$Z$36,0)))</f>
        <v>37.4</v>
      </c>
      <c r="Q46" s="161"/>
      <c r="R46" s="26">
        <v>6.4</v>
      </c>
      <c r="S46" s="26">
        <v>6.1</v>
      </c>
      <c r="T46" s="26">
        <v>6.9</v>
      </c>
      <c r="U46" s="26">
        <v>6</v>
      </c>
      <c r="V46" s="26">
        <v>6.6</v>
      </c>
      <c r="W46" s="26">
        <v>0.9</v>
      </c>
      <c r="X46" s="15">
        <f aca="true" t="shared" si="28" ref="X46:X55">IF(C46="","",W46+AJ46)</f>
        <v>20</v>
      </c>
      <c r="Y46" s="15">
        <f aca="true" t="shared" si="29" ref="Y46:Y55">IF(C46="","",ROUND(P46+W46+AJ46,1))</f>
        <v>57.4</v>
      </c>
      <c r="Z46" s="16">
        <f aca="true" t="shared" si="30" ref="Z46:Z55">IF(C46="","",RANK(AV46,AV$46:AV$55,0))</f>
        <v>3</v>
      </c>
      <c r="AA46" s="134"/>
      <c r="AC46" s="10">
        <f aca="true" t="shared" si="31" ref="AC46:AC55">RANK(Y46,Y$46:Y$55,0)</f>
        <v>3</v>
      </c>
      <c r="AE46" s="17">
        <f aca="true" t="shared" si="32" ref="AE46:AE55">IF(R46="",0,LARGE($R46:$V46,1))</f>
        <v>6.9</v>
      </c>
      <c r="AF46" s="17">
        <f aca="true" t="shared" si="33" ref="AF46:AF55">IF(S46="",0,LARGE($R46:$V46,2))</f>
        <v>6.6</v>
      </c>
      <c r="AG46" s="17">
        <f aca="true" t="shared" si="34" ref="AG46:AG55">IF(T46="",0,LARGE($R46:$V46,3))</f>
        <v>6.4</v>
      </c>
      <c r="AH46" s="17">
        <f aca="true" t="shared" si="35" ref="AH46:AH55">IF(U46="",0,LARGE($R46:$V46,4))</f>
        <v>6.1</v>
      </c>
      <c r="AI46" s="17">
        <f aca="true" t="shared" si="36" ref="AI46:AI55">IF(V46="",0,LARGE($R46:$V46,5))</f>
        <v>6</v>
      </c>
      <c r="AJ46" s="18">
        <f aca="true" t="shared" si="37" ref="AJ46:AJ55">SUM(AF46:AH46)</f>
        <v>19.1</v>
      </c>
      <c r="AS46" s="10">
        <f aca="true" t="shared" si="38" ref="AS46:AS55">IF(Y46="",0,Y46*1000000)</f>
        <v>57400000</v>
      </c>
      <c r="AT46" s="10">
        <f aca="true" t="shared" si="39" ref="AT46:AT55">IF(X46="",0,X46*1000)</f>
        <v>20000</v>
      </c>
      <c r="AU46" s="20">
        <f aca="true" t="shared" si="40" ref="AU46:AU55">SUM(R46:V46)/1000</f>
        <v>0.032</v>
      </c>
      <c r="AV46" s="20">
        <f aca="true" t="shared" si="41" ref="AV46:AV55">ROUND(AS46+AT46-W46+AU46,4)</f>
        <v>57419999.132</v>
      </c>
    </row>
    <row r="47" spans="1:48" ht="18" customHeight="1">
      <c r="A47" s="4">
        <v>2</v>
      </c>
      <c r="B47" s="28"/>
      <c r="C47" s="45" t="str">
        <f t="shared" si="22"/>
        <v>坂　元　　　翔</v>
      </c>
      <c r="D47" s="38"/>
      <c r="E47" s="31"/>
      <c r="F47" s="42" t="str">
        <f t="shared" si="23"/>
        <v>さかもと　しょう</v>
      </c>
      <c r="G47" s="40"/>
      <c r="H47" s="24"/>
      <c r="I47" s="29"/>
      <c r="J47" s="42" t="str">
        <f t="shared" si="24"/>
        <v>小林Ｔ.ＪＵＮＰＩＮ</v>
      </c>
      <c r="K47" s="42"/>
      <c r="L47" s="160">
        <f t="shared" si="25"/>
        <v>20.5</v>
      </c>
      <c r="M47" s="161"/>
      <c r="N47" s="160">
        <f t="shared" si="26"/>
        <v>22.1</v>
      </c>
      <c r="O47" s="161"/>
      <c r="P47" s="160">
        <f t="shared" si="27"/>
        <v>42.6</v>
      </c>
      <c r="Q47" s="161"/>
      <c r="R47" s="26">
        <v>7.1</v>
      </c>
      <c r="S47" s="26">
        <v>7.1</v>
      </c>
      <c r="T47" s="26">
        <v>6.8</v>
      </c>
      <c r="U47" s="26">
        <v>7.1</v>
      </c>
      <c r="V47" s="26">
        <v>7.3</v>
      </c>
      <c r="W47" s="26">
        <v>1.3</v>
      </c>
      <c r="X47" s="15">
        <f t="shared" si="28"/>
        <v>22.599999999999998</v>
      </c>
      <c r="Y47" s="15">
        <f t="shared" si="29"/>
        <v>65.2</v>
      </c>
      <c r="Z47" s="16">
        <f t="shared" si="30"/>
        <v>2</v>
      </c>
      <c r="AA47" s="134"/>
      <c r="AC47" s="10">
        <f t="shared" si="31"/>
        <v>2</v>
      </c>
      <c r="AE47" s="17">
        <f t="shared" si="32"/>
        <v>7.3</v>
      </c>
      <c r="AF47" s="17">
        <f t="shared" si="33"/>
        <v>7.1</v>
      </c>
      <c r="AG47" s="17">
        <f t="shared" si="34"/>
        <v>7.1</v>
      </c>
      <c r="AH47" s="17">
        <f t="shared" si="35"/>
        <v>7.1</v>
      </c>
      <c r="AI47" s="17">
        <f t="shared" si="36"/>
        <v>6.8</v>
      </c>
      <c r="AJ47" s="18">
        <f t="shared" si="37"/>
        <v>21.299999999999997</v>
      </c>
      <c r="AS47" s="10">
        <f t="shared" si="38"/>
        <v>65200000</v>
      </c>
      <c r="AT47" s="10">
        <f t="shared" si="39"/>
        <v>22599.999999999996</v>
      </c>
      <c r="AU47" s="20">
        <f t="shared" si="40"/>
        <v>0.0354</v>
      </c>
      <c r="AV47" s="20">
        <f t="shared" si="41"/>
        <v>65222598.7354</v>
      </c>
    </row>
    <row r="48" spans="1:48" ht="18" customHeight="1">
      <c r="A48" s="4">
        <v>3</v>
      </c>
      <c r="B48" s="28"/>
      <c r="C48" s="45" t="str">
        <f t="shared" si="22"/>
        <v>吉ノ薗悠李</v>
      </c>
      <c r="D48" s="38"/>
      <c r="E48" s="31"/>
      <c r="F48" s="42" t="str">
        <f t="shared" si="23"/>
        <v>よしのその　ゆうり</v>
      </c>
      <c r="G48" s="40"/>
      <c r="H48" s="24"/>
      <c r="I48" s="29"/>
      <c r="J48" s="42" t="str">
        <f t="shared" si="24"/>
        <v>小林Ｔ.ＪＵＮＰＩＮ</v>
      </c>
      <c r="K48" s="42"/>
      <c r="L48" s="160">
        <f t="shared" si="25"/>
        <v>21.4</v>
      </c>
      <c r="M48" s="161"/>
      <c r="N48" s="160">
        <f t="shared" si="26"/>
        <v>22.2</v>
      </c>
      <c r="O48" s="161"/>
      <c r="P48" s="160">
        <f t="shared" si="27"/>
        <v>43.6</v>
      </c>
      <c r="Q48" s="161"/>
      <c r="R48" s="26">
        <v>7.1</v>
      </c>
      <c r="S48" s="26">
        <v>7</v>
      </c>
      <c r="T48" s="26">
        <v>7.1</v>
      </c>
      <c r="U48" s="26">
        <v>6.8</v>
      </c>
      <c r="V48" s="26">
        <v>7.4</v>
      </c>
      <c r="W48" s="26">
        <v>1.3</v>
      </c>
      <c r="X48" s="15">
        <f t="shared" si="28"/>
        <v>22.5</v>
      </c>
      <c r="Y48" s="15">
        <f t="shared" si="29"/>
        <v>66.1</v>
      </c>
      <c r="Z48" s="16">
        <f t="shared" si="30"/>
        <v>1</v>
      </c>
      <c r="AA48" s="134"/>
      <c r="AC48" s="10">
        <f t="shared" si="31"/>
        <v>1</v>
      </c>
      <c r="AE48" s="17">
        <f t="shared" si="32"/>
        <v>7.4</v>
      </c>
      <c r="AF48" s="17">
        <f t="shared" si="33"/>
        <v>7.1</v>
      </c>
      <c r="AG48" s="17">
        <f t="shared" si="34"/>
        <v>7.1</v>
      </c>
      <c r="AH48" s="17">
        <f t="shared" si="35"/>
        <v>7</v>
      </c>
      <c r="AI48" s="17">
        <f t="shared" si="36"/>
        <v>6.8</v>
      </c>
      <c r="AJ48" s="18">
        <f t="shared" si="37"/>
        <v>21.2</v>
      </c>
      <c r="AS48" s="10">
        <f t="shared" si="38"/>
        <v>66099999.99999999</v>
      </c>
      <c r="AT48" s="10">
        <f t="shared" si="39"/>
        <v>22500</v>
      </c>
      <c r="AU48" s="20">
        <f t="shared" si="40"/>
        <v>0.0354</v>
      </c>
      <c r="AV48" s="20">
        <f t="shared" si="41"/>
        <v>66122498.7354</v>
      </c>
    </row>
    <row r="49" spans="1:48" ht="18" customHeight="1">
      <c r="A49" s="4">
        <v>4</v>
      </c>
      <c r="B49" s="28"/>
      <c r="C49" s="45">
        <f t="shared" si="22"/>
      </c>
      <c r="D49" s="38"/>
      <c r="E49" s="31"/>
      <c r="F49" s="42">
        <f t="shared" si="23"/>
      </c>
      <c r="G49" s="40"/>
      <c r="H49" s="24"/>
      <c r="I49" s="29"/>
      <c r="J49" s="42">
        <f t="shared" si="24"/>
      </c>
      <c r="K49" s="42"/>
      <c r="L49" s="160">
        <f t="shared" si="25"/>
      </c>
      <c r="M49" s="161"/>
      <c r="N49" s="160">
        <f t="shared" si="26"/>
      </c>
      <c r="O49" s="161"/>
      <c r="P49" s="160">
        <f t="shared" si="27"/>
      </c>
      <c r="Q49" s="161"/>
      <c r="R49" s="26"/>
      <c r="S49" s="26"/>
      <c r="T49" s="26"/>
      <c r="U49" s="26"/>
      <c r="V49" s="26"/>
      <c r="W49" s="26"/>
      <c r="X49" s="15">
        <f t="shared" si="28"/>
      </c>
      <c r="Y49" s="15">
        <f t="shared" si="29"/>
      </c>
      <c r="Z49" s="16">
        <f t="shared" si="30"/>
      </c>
      <c r="AC49" s="10" t="e">
        <f t="shared" si="31"/>
        <v>#VALUE!</v>
      </c>
      <c r="AE49" s="17">
        <f t="shared" si="32"/>
        <v>0</v>
      </c>
      <c r="AF49" s="17">
        <f t="shared" si="33"/>
        <v>0</v>
      </c>
      <c r="AG49" s="17">
        <f t="shared" si="34"/>
        <v>0</v>
      </c>
      <c r="AH49" s="17">
        <f t="shared" si="35"/>
        <v>0</v>
      </c>
      <c r="AI49" s="17">
        <f t="shared" si="36"/>
        <v>0</v>
      </c>
      <c r="AJ49" s="18">
        <f t="shared" si="37"/>
        <v>0</v>
      </c>
      <c r="AS49" s="10">
        <f t="shared" si="38"/>
        <v>0</v>
      </c>
      <c r="AT49" s="10">
        <f t="shared" si="39"/>
        <v>0</v>
      </c>
      <c r="AU49" s="20">
        <f t="shared" si="40"/>
        <v>0</v>
      </c>
      <c r="AV49" s="20">
        <f t="shared" si="41"/>
        <v>0</v>
      </c>
    </row>
    <row r="50" spans="1:48" ht="18" customHeight="1">
      <c r="A50" s="4">
        <v>5</v>
      </c>
      <c r="B50" s="28"/>
      <c r="C50" s="45">
        <f t="shared" si="22"/>
      </c>
      <c r="D50" s="38"/>
      <c r="E50" s="31"/>
      <c r="F50" s="42">
        <f t="shared" si="23"/>
      </c>
      <c r="G50" s="40"/>
      <c r="H50" s="24"/>
      <c r="I50" s="29"/>
      <c r="J50" s="42">
        <f t="shared" si="24"/>
      </c>
      <c r="K50" s="42"/>
      <c r="L50" s="160">
        <f t="shared" si="25"/>
      </c>
      <c r="M50" s="161"/>
      <c r="N50" s="160">
        <f t="shared" si="26"/>
      </c>
      <c r="O50" s="161"/>
      <c r="P50" s="160">
        <f t="shared" si="27"/>
      </c>
      <c r="Q50" s="161"/>
      <c r="R50" s="26"/>
      <c r="S50" s="26"/>
      <c r="T50" s="26"/>
      <c r="U50" s="26"/>
      <c r="V50" s="26"/>
      <c r="W50" s="26"/>
      <c r="X50" s="15">
        <f t="shared" si="28"/>
      </c>
      <c r="Y50" s="15">
        <f t="shared" si="29"/>
      </c>
      <c r="Z50" s="16">
        <f t="shared" si="30"/>
      </c>
      <c r="AC50" s="10" t="e">
        <f t="shared" si="31"/>
        <v>#VALUE!</v>
      </c>
      <c r="AE50" s="17">
        <f t="shared" si="32"/>
        <v>0</v>
      </c>
      <c r="AF50" s="17">
        <f t="shared" si="33"/>
        <v>0</v>
      </c>
      <c r="AG50" s="17">
        <f t="shared" si="34"/>
        <v>0</v>
      </c>
      <c r="AH50" s="17">
        <f t="shared" si="35"/>
        <v>0</v>
      </c>
      <c r="AI50" s="17">
        <f t="shared" si="36"/>
        <v>0</v>
      </c>
      <c r="AJ50" s="18">
        <f t="shared" si="37"/>
        <v>0</v>
      </c>
      <c r="AS50" s="10">
        <f t="shared" si="38"/>
        <v>0</v>
      </c>
      <c r="AT50" s="10">
        <f t="shared" si="39"/>
        <v>0</v>
      </c>
      <c r="AU50" s="20">
        <f t="shared" si="40"/>
        <v>0</v>
      </c>
      <c r="AV50" s="20">
        <f t="shared" si="41"/>
        <v>0</v>
      </c>
    </row>
    <row r="51" spans="1:48" ht="18" customHeight="1">
      <c r="A51" s="4">
        <v>6</v>
      </c>
      <c r="B51" s="28"/>
      <c r="C51" s="45">
        <f t="shared" si="22"/>
      </c>
      <c r="D51" s="38"/>
      <c r="E51" s="31"/>
      <c r="F51" s="42">
        <f t="shared" si="23"/>
      </c>
      <c r="G51" s="40"/>
      <c r="H51" s="24"/>
      <c r="I51" s="29"/>
      <c r="J51" s="42">
        <f t="shared" si="24"/>
      </c>
      <c r="K51" s="42"/>
      <c r="L51" s="160">
        <f t="shared" si="25"/>
      </c>
      <c r="M51" s="161"/>
      <c r="N51" s="160">
        <f t="shared" si="26"/>
      </c>
      <c r="O51" s="161"/>
      <c r="P51" s="160">
        <f t="shared" si="27"/>
      </c>
      <c r="Q51" s="161"/>
      <c r="R51" s="26"/>
      <c r="S51" s="26"/>
      <c r="T51" s="26"/>
      <c r="U51" s="26"/>
      <c r="V51" s="26"/>
      <c r="W51" s="26"/>
      <c r="X51" s="15">
        <f t="shared" si="28"/>
      </c>
      <c r="Y51" s="15">
        <f t="shared" si="29"/>
      </c>
      <c r="Z51" s="16">
        <f t="shared" si="30"/>
      </c>
      <c r="AC51" s="10" t="e">
        <f t="shared" si="31"/>
        <v>#VALUE!</v>
      </c>
      <c r="AE51" s="17">
        <f t="shared" si="32"/>
        <v>0</v>
      </c>
      <c r="AF51" s="17">
        <f t="shared" si="33"/>
        <v>0</v>
      </c>
      <c r="AG51" s="17">
        <f t="shared" si="34"/>
        <v>0</v>
      </c>
      <c r="AH51" s="17">
        <f t="shared" si="35"/>
        <v>0</v>
      </c>
      <c r="AI51" s="17">
        <f t="shared" si="36"/>
        <v>0</v>
      </c>
      <c r="AJ51" s="18">
        <f t="shared" si="37"/>
        <v>0</v>
      </c>
      <c r="AS51" s="10">
        <f t="shared" si="38"/>
        <v>0</v>
      </c>
      <c r="AT51" s="10">
        <f t="shared" si="39"/>
        <v>0</v>
      </c>
      <c r="AU51" s="20">
        <f t="shared" si="40"/>
        <v>0</v>
      </c>
      <c r="AV51" s="20">
        <f t="shared" si="41"/>
        <v>0</v>
      </c>
    </row>
    <row r="52" spans="1:48" ht="18" customHeight="1">
      <c r="A52" s="4">
        <v>7</v>
      </c>
      <c r="B52" s="28"/>
      <c r="C52" s="45">
        <f t="shared" si="22"/>
      </c>
      <c r="D52" s="38"/>
      <c r="E52" s="31"/>
      <c r="F52" s="42">
        <f t="shared" si="23"/>
      </c>
      <c r="G52" s="40"/>
      <c r="H52" s="24"/>
      <c r="I52" s="29"/>
      <c r="J52" s="42">
        <f t="shared" si="24"/>
      </c>
      <c r="K52" s="42"/>
      <c r="L52" s="160">
        <f t="shared" si="25"/>
      </c>
      <c r="M52" s="161"/>
      <c r="N52" s="160">
        <f t="shared" si="26"/>
      </c>
      <c r="O52" s="161"/>
      <c r="P52" s="160">
        <f t="shared" si="27"/>
      </c>
      <c r="Q52" s="161"/>
      <c r="R52" s="26"/>
      <c r="S52" s="26"/>
      <c r="T52" s="26"/>
      <c r="U52" s="26"/>
      <c r="V52" s="26"/>
      <c r="W52" s="26"/>
      <c r="X52" s="15">
        <f t="shared" si="28"/>
      </c>
      <c r="Y52" s="15">
        <f t="shared" si="29"/>
      </c>
      <c r="Z52" s="16">
        <f t="shared" si="30"/>
      </c>
      <c r="AC52" s="10" t="e">
        <f t="shared" si="31"/>
        <v>#VALUE!</v>
      </c>
      <c r="AE52" s="17">
        <f t="shared" si="32"/>
        <v>0</v>
      </c>
      <c r="AF52" s="17">
        <f t="shared" si="33"/>
        <v>0</v>
      </c>
      <c r="AG52" s="17">
        <f t="shared" si="34"/>
        <v>0</v>
      </c>
      <c r="AH52" s="17">
        <f t="shared" si="35"/>
        <v>0</v>
      </c>
      <c r="AI52" s="17">
        <f t="shared" si="36"/>
        <v>0</v>
      </c>
      <c r="AJ52" s="18">
        <f t="shared" si="37"/>
        <v>0</v>
      </c>
      <c r="AS52" s="10">
        <f t="shared" si="38"/>
        <v>0</v>
      </c>
      <c r="AT52" s="10">
        <f t="shared" si="39"/>
        <v>0</v>
      </c>
      <c r="AU52" s="20">
        <f t="shared" si="40"/>
        <v>0</v>
      </c>
      <c r="AV52" s="20">
        <f t="shared" si="41"/>
        <v>0</v>
      </c>
    </row>
    <row r="53" spans="1:48" ht="18" customHeight="1">
      <c r="A53" s="4">
        <v>8</v>
      </c>
      <c r="B53" s="28"/>
      <c r="C53" s="45">
        <f t="shared" si="22"/>
      </c>
      <c r="D53" s="38"/>
      <c r="E53" s="31"/>
      <c r="F53" s="42">
        <f t="shared" si="23"/>
      </c>
      <c r="G53" s="40"/>
      <c r="H53" s="24"/>
      <c r="I53" s="29"/>
      <c r="J53" s="42">
        <f t="shared" si="24"/>
      </c>
      <c r="K53" s="42"/>
      <c r="L53" s="160">
        <f t="shared" si="25"/>
      </c>
      <c r="M53" s="161"/>
      <c r="N53" s="160">
        <f t="shared" si="26"/>
      </c>
      <c r="O53" s="161"/>
      <c r="P53" s="160">
        <f t="shared" si="27"/>
      </c>
      <c r="Q53" s="161"/>
      <c r="R53" s="26"/>
      <c r="S53" s="26"/>
      <c r="T53" s="26"/>
      <c r="U53" s="26"/>
      <c r="V53" s="26"/>
      <c r="W53" s="26"/>
      <c r="X53" s="15">
        <f t="shared" si="28"/>
      </c>
      <c r="Y53" s="15">
        <f t="shared" si="29"/>
      </c>
      <c r="Z53" s="16">
        <f t="shared" si="30"/>
      </c>
      <c r="AC53" s="10" t="e">
        <f t="shared" si="31"/>
        <v>#VALUE!</v>
      </c>
      <c r="AE53" s="17">
        <f t="shared" si="32"/>
        <v>0</v>
      </c>
      <c r="AF53" s="17">
        <f t="shared" si="33"/>
        <v>0</v>
      </c>
      <c r="AG53" s="17">
        <f t="shared" si="34"/>
        <v>0</v>
      </c>
      <c r="AH53" s="17">
        <f t="shared" si="35"/>
        <v>0</v>
      </c>
      <c r="AI53" s="17">
        <f t="shared" si="36"/>
        <v>0</v>
      </c>
      <c r="AJ53" s="18">
        <f t="shared" si="37"/>
        <v>0</v>
      </c>
      <c r="AS53" s="10">
        <f t="shared" si="38"/>
        <v>0</v>
      </c>
      <c r="AT53" s="10">
        <f t="shared" si="39"/>
        <v>0</v>
      </c>
      <c r="AU53" s="20">
        <f t="shared" si="40"/>
        <v>0</v>
      </c>
      <c r="AV53" s="20">
        <f t="shared" si="41"/>
        <v>0</v>
      </c>
    </row>
    <row r="54" spans="1:48" ht="18" customHeight="1">
      <c r="A54" s="4">
        <v>9</v>
      </c>
      <c r="B54" s="28"/>
      <c r="C54" s="45">
        <f t="shared" si="22"/>
      </c>
      <c r="D54" s="38"/>
      <c r="E54" s="31"/>
      <c r="F54" s="42">
        <f t="shared" si="23"/>
      </c>
      <c r="G54" s="40"/>
      <c r="H54" s="24"/>
      <c r="I54" s="29"/>
      <c r="J54" s="42">
        <f t="shared" si="24"/>
      </c>
      <c r="K54" s="42"/>
      <c r="L54" s="160">
        <f t="shared" si="25"/>
      </c>
      <c r="M54" s="161"/>
      <c r="N54" s="160">
        <f t="shared" si="26"/>
      </c>
      <c r="O54" s="161"/>
      <c r="P54" s="160">
        <f t="shared" si="27"/>
      </c>
      <c r="Q54" s="161"/>
      <c r="R54" s="26"/>
      <c r="S54" s="26"/>
      <c r="T54" s="26"/>
      <c r="U54" s="26"/>
      <c r="V54" s="26"/>
      <c r="W54" s="26"/>
      <c r="X54" s="15">
        <f t="shared" si="28"/>
      </c>
      <c r="Y54" s="15">
        <f t="shared" si="29"/>
      </c>
      <c r="Z54" s="16">
        <f t="shared" si="30"/>
      </c>
      <c r="AC54" s="10" t="e">
        <f t="shared" si="31"/>
        <v>#VALUE!</v>
      </c>
      <c r="AE54" s="17">
        <f t="shared" si="32"/>
        <v>0</v>
      </c>
      <c r="AF54" s="17">
        <f t="shared" si="33"/>
        <v>0</v>
      </c>
      <c r="AG54" s="17">
        <f t="shared" si="34"/>
        <v>0</v>
      </c>
      <c r="AH54" s="17">
        <f t="shared" si="35"/>
        <v>0</v>
      </c>
      <c r="AI54" s="17">
        <f t="shared" si="36"/>
        <v>0</v>
      </c>
      <c r="AJ54" s="18">
        <f t="shared" si="37"/>
        <v>0</v>
      </c>
      <c r="AS54" s="10">
        <f t="shared" si="38"/>
        <v>0</v>
      </c>
      <c r="AT54" s="10">
        <f t="shared" si="39"/>
        <v>0</v>
      </c>
      <c r="AU54" s="20">
        <f t="shared" si="40"/>
        <v>0</v>
      </c>
      <c r="AV54" s="20">
        <f t="shared" si="41"/>
        <v>0</v>
      </c>
    </row>
    <row r="55" spans="1:48" ht="18" customHeight="1">
      <c r="A55" s="4">
        <v>10</v>
      </c>
      <c r="B55" s="28"/>
      <c r="C55" s="45">
        <f t="shared" si="22"/>
      </c>
      <c r="D55" s="38"/>
      <c r="E55" s="31"/>
      <c r="F55" s="42">
        <f t="shared" si="23"/>
      </c>
      <c r="G55" s="40"/>
      <c r="H55" s="24"/>
      <c r="I55" s="29"/>
      <c r="J55" s="42">
        <f t="shared" si="24"/>
      </c>
      <c r="K55" s="42"/>
      <c r="L55" s="160">
        <f t="shared" si="25"/>
      </c>
      <c r="M55" s="161"/>
      <c r="N55" s="160">
        <f t="shared" si="26"/>
      </c>
      <c r="O55" s="161"/>
      <c r="P55" s="160">
        <f t="shared" si="27"/>
      </c>
      <c r="Q55" s="161"/>
      <c r="R55" s="26"/>
      <c r="S55" s="26"/>
      <c r="T55" s="26"/>
      <c r="U55" s="26"/>
      <c r="V55" s="26"/>
      <c r="W55" s="26"/>
      <c r="X55" s="15">
        <f t="shared" si="28"/>
      </c>
      <c r="Y55" s="15">
        <f t="shared" si="29"/>
      </c>
      <c r="Z55" s="16">
        <f t="shared" si="30"/>
      </c>
      <c r="AC55" s="10" t="e">
        <f t="shared" si="31"/>
        <v>#VALUE!</v>
      </c>
      <c r="AE55" s="17">
        <f t="shared" si="32"/>
        <v>0</v>
      </c>
      <c r="AF55" s="17">
        <f t="shared" si="33"/>
        <v>0</v>
      </c>
      <c r="AG55" s="17">
        <f t="shared" si="34"/>
        <v>0</v>
      </c>
      <c r="AH55" s="17">
        <f t="shared" si="35"/>
        <v>0</v>
      </c>
      <c r="AI55" s="17">
        <f t="shared" si="36"/>
        <v>0</v>
      </c>
      <c r="AJ55" s="18">
        <f t="shared" si="37"/>
        <v>0</v>
      </c>
      <c r="AS55" s="10">
        <f t="shared" si="38"/>
        <v>0</v>
      </c>
      <c r="AT55" s="10">
        <f t="shared" si="39"/>
        <v>0</v>
      </c>
      <c r="AU55" s="20">
        <f t="shared" si="40"/>
        <v>0</v>
      </c>
      <c r="AV55" s="20">
        <f t="shared" si="41"/>
        <v>0</v>
      </c>
    </row>
  </sheetData>
  <sheetProtection sheet="1" formatCells="0" formatColumns="0" formatRows="0" selectLockedCells="1"/>
  <mergeCells count="61">
    <mergeCell ref="AL5:AP5"/>
    <mergeCell ref="Y5:Y6"/>
    <mergeCell ref="Z5:Z6"/>
    <mergeCell ref="J5:J6"/>
    <mergeCell ref="AE5:AI5"/>
    <mergeCell ref="R5:X5"/>
    <mergeCell ref="L5:Q5"/>
    <mergeCell ref="A44:A45"/>
    <mergeCell ref="C44:C45"/>
    <mergeCell ref="F44:F45"/>
    <mergeCell ref="J44:J45"/>
    <mergeCell ref="H44:H45"/>
    <mergeCell ref="A5:A6"/>
    <mergeCell ref="F5:F6"/>
    <mergeCell ref="E5:E6"/>
    <mergeCell ref="Y44:Y45"/>
    <mergeCell ref="Z44:Z45"/>
    <mergeCell ref="L44:Q44"/>
    <mergeCell ref="L45:M45"/>
    <mergeCell ref="N45:O45"/>
    <mergeCell ref="P45:Q45"/>
    <mergeCell ref="R44:X44"/>
    <mergeCell ref="L46:M46"/>
    <mergeCell ref="N46:O46"/>
    <mergeCell ref="P46:Q46"/>
    <mergeCell ref="L47:M47"/>
    <mergeCell ref="N47:O47"/>
    <mergeCell ref="P47:Q47"/>
    <mergeCell ref="L48:M48"/>
    <mergeCell ref="N48:O48"/>
    <mergeCell ref="P48:Q48"/>
    <mergeCell ref="L49:M49"/>
    <mergeCell ref="N49:O49"/>
    <mergeCell ref="P49:Q49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A43:Z43"/>
    <mergeCell ref="A4:Z4"/>
    <mergeCell ref="D5:D6"/>
    <mergeCell ref="B5:B6"/>
    <mergeCell ref="K5:K6"/>
    <mergeCell ref="I5:I6"/>
    <mergeCell ref="H5:H6"/>
    <mergeCell ref="G5:G6"/>
    <mergeCell ref="C5:C6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43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134</v>
      </c>
      <c r="D7" s="61"/>
      <c r="E7" s="62"/>
      <c r="F7" s="68" t="s">
        <v>135</v>
      </c>
      <c r="G7" s="64"/>
      <c r="H7" s="69">
        <v>6</v>
      </c>
      <c r="I7" s="66"/>
      <c r="J7" s="67" t="s">
        <v>101</v>
      </c>
      <c r="K7" s="39"/>
      <c r="L7" s="13">
        <v>8.3</v>
      </c>
      <c r="M7" s="13">
        <v>8.3</v>
      </c>
      <c r="N7" s="13">
        <v>8.1</v>
      </c>
      <c r="O7" s="13">
        <v>7.4</v>
      </c>
      <c r="P7" s="13">
        <v>8.1</v>
      </c>
      <c r="Q7" s="15">
        <f aca="true" t="shared" si="0" ref="Q7:Q36">IF(C7="","",AJ7)</f>
        <v>24.5</v>
      </c>
      <c r="R7" s="14">
        <v>7.3</v>
      </c>
      <c r="S7" s="14">
        <v>7.5</v>
      </c>
      <c r="T7" s="14">
        <v>7.4</v>
      </c>
      <c r="U7" s="14">
        <v>8.4</v>
      </c>
      <c r="V7" s="14">
        <v>7.3</v>
      </c>
      <c r="W7" s="14">
        <v>5</v>
      </c>
      <c r="X7" s="15">
        <f aca="true" t="shared" si="1" ref="X7:X36">IF(C7="","",W7+AQ7)</f>
        <v>27.2</v>
      </c>
      <c r="Y7" s="15">
        <f aca="true" t="shared" si="2" ref="Y7:Y36">IF(C7="","",ROUND(AJ7+W7+AQ7,1))</f>
        <v>51.7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8.3</v>
      </c>
      <c r="AF7" s="17">
        <f aca="true" t="shared" si="7" ref="AF7:AF36">IF(M7="",0,LARGE($L7:$P7,2))</f>
        <v>8.3</v>
      </c>
      <c r="AG7" s="17">
        <f aca="true" t="shared" si="8" ref="AG7:AG36">IF(N7="",0,LARGE($L7:$P7,3))</f>
        <v>8.1</v>
      </c>
      <c r="AH7" s="17">
        <f aca="true" t="shared" si="9" ref="AH7:AH36">IF(O7="",0,LARGE($L7:$P7,4))</f>
        <v>8.1</v>
      </c>
      <c r="AI7" s="17">
        <f aca="true" t="shared" si="10" ref="AI7:AI36">IF(P7="",0,LARGE($L7:$P7,5))</f>
        <v>7.4</v>
      </c>
      <c r="AJ7" s="18">
        <f aca="true" t="shared" si="11" ref="AJ7:AJ36">SUM(AF7:AH7)</f>
        <v>24.5</v>
      </c>
      <c r="AK7" s="18"/>
      <c r="AL7" s="17">
        <f aca="true" t="shared" si="12" ref="AL7:AL36">IF(R7="",0,LARGE($R7:$V7,1))</f>
        <v>8.4</v>
      </c>
      <c r="AM7" s="17">
        <f aca="true" t="shared" si="13" ref="AM7:AM36">IF(S7="",0,LARGE($R7:$V7,2))</f>
        <v>7.5</v>
      </c>
      <c r="AN7" s="17">
        <f aca="true" t="shared" si="14" ref="AN7:AN36">IF(T7="",0,LARGE($R7:$V7,3))</f>
        <v>7.4</v>
      </c>
      <c r="AO7" s="17">
        <f aca="true" t="shared" si="15" ref="AO7:AO36">IF(U7="",0,LARGE($R7:$V7,4))</f>
        <v>7.3</v>
      </c>
      <c r="AP7" s="17">
        <f aca="true" t="shared" si="16" ref="AP7:AP36">IF(V7="",0,LARGE($R7:$V7,5))</f>
        <v>7.3</v>
      </c>
      <c r="AQ7" s="18">
        <f aca="true" t="shared" si="17" ref="AQ7:AQ36">SUM(AM7:AO7)</f>
        <v>22.2</v>
      </c>
      <c r="AR7" s="19"/>
      <c r="AS7" s="10">
        <f aca="true" t="shared" si="18" ref="AS7:AS36">IF(Y7="",0,Y7*1000000)</f>
        <v>51700000</v>
      </c>
      <c r="AT7" s="10">
        <f aca="true" t="shared" si="19" ref="AT7:AT36">IF(X7="",0,X7*1000)</f>
        <v>27200</v>
      </c>
      <c r="AU7" s="20">
        <f aca="true" t="shared" si="20" ref="AU7:AU36">SUM(R7:V7)/1000</f>
        <v>0.037899999999999996</v>
      </c>
      <c r="AV7" s="20">
        <f aca="true" t="shared" si="21" ref="AV7:AV36">ROUND(AS7+AT7-W7+AU7,4)</f>
        <v>51727195.0379</v>
      </c>
      <c r="AW7" s="18"/>
      <c r="AX7" s="10"/>
    </row>
    <row r="8" spans="1:50" ht="18" customHeight="1">
      <c r="A8" s="4">
        <v>2</v>
      </c>
      <c r="B8" s="28"/>
      <c r="C8" s="60" t="s">
        <v>116</v>
      </c>
      <c r="D8" s="61"/>
      <c r="E8" s="62"/>
      <c r="F8" s="68" t="s">
        <v>117</v>
      </c>
      <c r="G8" s="64"/>
      <c r="H8" s="65">
        <v>4</v>
      </c>
      <c r="I8" s="66"/>
      <c r="J8" s="67" t="s">
        <v>107</v>
      </c>
      <c r="K8" s="39"/>
      <c r="L8" s="13">
        <v>7.7</v>
      </c>
      <c r="M8" s="13">
        <v>7.6</v>
      </c>
      <c r="N8" s="13">
        <v>8.1</v>
      </c>
      <c r="O8" s="13">
        <v>7.4</v>
      </c>
      <c r="P8" s="13">
        <v>7.9</v>
      </c>
      <c r="Q8" s="15">
        <f t="shared" si="0"/>
        <v>23.200000000000003</v>
      </c>
      <c r="R8" s="14">
        <v>6.8</v>
      </c>
      <c r="S8" s="14">
        <v>7.3</v>
      </c>
      <c r="T8" s="14">
        <v>6.8</v>
      </c>
      <c r="U8" s="14">
        <v>6.9</v>
      </c>
      <c r="V8" s="14">
        <v>7.3</v>
      </c>
      <c r="W8" s="14">
        <v>4.3</v>
      </c>
      <c r="X8" s="15">
        <f t="shared" si="1"/>
        <v>25.3</v>
      </c>
      <c r="Y8" s="15">
        <f t="shared" si="2"/>
        <v>48.5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8.1</v>
      </c>
      <c r="AF8" s="17">
        <f t="shared" si="7"/>
        <v>7.9</v>
      </c>
      <c r="AG8" s="17">
        <f t="shared" si="8"/>
        <v>7.7</v>
      </c>
      <c r="AH8" s="17">
        <f t="shared" si="9"/>
        <v>7.6</v>
      </c>
      <c r="AI8" s="17">
        <f t="shared" si="10"/>
        <v>7.4</v>
      </c>
      <c r="AJ8" s="18">
        <f t="shared" si="11"/>
        <v>23.200000000000003</v>
      </c>
      <c r="AK8" s="18"/>
      <c r="AL8" s="17">
        <f t="shared" si="12"/>
        <v>7.3</v>
      </c>
      <c r="AM8" s="17">
        <f t="shared" si="13"/>
        <v>7.3</v>
      </c>
      <c r="AN8" s="17">
        <f t="shared" si="14"/>
        <v>6.9</v>
      </c>
      <c r="AO8" s="17">
        <f t="shared" si="15"/>
        <v>6.8</v>
      </c>
      <c r="AP8" s="17">
        <f t="shared" si="16"/>
        <v>6.8</v>
      </c>
      <c r="AQ8" s="18">
        <f t="shared" si="17"/>
        <v>21</v>
      </c>
      <c r="AR8" s="19"/>
      <c r="AS8" s="10">
        <f t="shared" si="18"/>
        <v>48500000</v>
      </c>
      <c r="AT8" s="10">
        <f t="shared" si="19"/>
        <v>25300</v>
      </c>
      <c r="AU8" s="20">
        <f t="shared" si="20"/>
        <v>0.03509999999999999</v>
      </c>
      <c r="AV8" s="20">
        <f t="shared" si="21"/>
        <v>48525295.7351</v>
      </c>
      <c r="AW8" s="18"/>
      <c r="AX8" s="10"/>
    </row>
    <row r="9" spans="1:50" ht="18" customHeight="1">
      <c r="A9" s="4">
        <v>3</v>
      </c>
      <c r="B9" s="28"/>
      <c r="C9" s="60" t="s">
        <v>290</v>
      </c>
      <c r="D9" s="61"/>
      <c r="E9" s="62"/>
      <c r="F9" s="68" t="s">
        <v>158</v>
      </c>
      <c r="G9" s="64"/>
      <c r="H9" s="84">
        <v>5</v>
      </c>
      <c r="I9" s="66"/>
      <c r="J9" s="67" t="s">
        <v>101</v>
      </c>
      <c r="K9" s="39"/>
      <c r="L9" s="13">
        <v>7.7</v>
      </c>
      <c r="M9" s="13">
        <v>7.5</v>
      </c>
      <c r="N9" s="13">
        <v>7.4</v>
      </c>
      <c r="O9" s="13">
        <v>7.1</v>
      </c>
      <c r="P9" s="13">
        <v>7.1</v>
      </c>
      <c r="Q9" s="15">
        <f t="shared" si="0"/>
        <v>22</v>
      </c>
      <c r="R9" s="14">
        <v>7.8</v>
      </c>
      <c r="S9" s="14">
        <v>7.5</v>
      </c>
      <c r="T9" s="14">
        <v>8.1</v>
      </c>
      <c r="U9" s="14">
        <v>7.5</v>
      </c>
      <c r="V9" s="14">
        <v>7</v>
      </c>
      <c r="W9" s="14">
        <v>1.6</v>
      </c>
      <c r="X9" s="15">
        <f t="shared" si="1"/>
        <v>24.400000000000002</v>
      </c>
      <c r="Y9" s="15">
        <f t="shared" si="2"/>
        <v>46.4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7.7</v>
      </c>
      <c r="AF9" s="17">
        <f t="shared" si="7"/>
        <v>7.5</v>
      </c>
      <c r="AG9" s="17">
        <f t="shared" si="8"/>
        <v>7.4</v>
      </c>
      <c r="AH9" s="17">
        <f t="shared" si="9"/>
        <v>7.1</v>
      </c>
      <c r="AI9" s="17">
        <f t="shared" si="10"/>
        <v>7.1</v>
      </c>
      <c r="AJ9" s="18">
        <f t="shared" si="11"/>
        <v>22</v>
      </c>
      <c r="AK9" s="18"/>
      <c r="AL9" s="17">
        <f t="shared" si="12"/>
        <v>8.1</v>
      </c>
      <c r="AM9" s="17">
        <f t="shared" si="13"/>
        <v>7.8</v>
      </c>
      <c r="AN9" s="17">
        <f t="shared" si="14"/>
        <v>7.5</v>
      </c>
      <c r="AO9" s="17">
        <f t="shared" si="15"/>
        <v>7.5</v>
      </c>
      <c r="AP9" s="17">
        <f t="shared" si="16"/>
        <v>7</v>
      </c>
      <c r="AQ9" s="18">
        <f t="shared" si="17"/>
        <v>22.8</v>
      </c>
      <c r="AR9" s="19"/>
      <c r="AS9" s="10">
        <f t="shared" si="18"/>
        <v>46400000</v>
      </c>
      <c r="AT9" s="10">
        <f t="shared" si="19"/>
        <v>24400.000000000004</v>
      </c>
      <c r="AU9" s="20">
        <f t="shared" si="20"/>
        <v>0.037899999999999996</v>
      </c>
      <c r="AV9" s="20">
        <f t="shared" si="21"/>
        <v>46424398.4379</v>
      </c>
      <c r="AW9" s="18"/>
      <c r="AX9" s="10"/>
    </row>
    <row r="10" spans="1:50" ht="18" customHeight="1">
      <c r="A10" s="4">
        <v>4</v>
      </c>
      <c r="B10" s="28"/>
      <c r="C10" s="67" t="s">
        <v>120</v>
      </c>
      <c r="D10" s="61"/>
      <c r="E10" s="62"/>
      <c r="F10" s="68" t="s">
        <v>121</v>
      </c>
      <c r="G10" s="64"/>
      <c r="H10" s="84">
        <v>6</v>
      </c>
      <c r="I10" s="66"/>
      <c r="J10" s="67" t="s">
        <v>113</v>
      </c>
      <c r="K10" s="39"/>
      <c r="L10" s="13">
        <v>7.6</v>
      </c>
      <c r="M10" s="13">
        <v>7.7</v>
      </c>
      <c r="N10" s="13">
        <v>7.7</v>
      </c>
      <c r="O10" s="13">
        <v>7.6</v>
      </c>
      <c r="P10" s="13">
        <v>7.5</v>
      </c>
      <c r="Q10" s="15">
        <f t="shared" si="0"/>
        <v>22.9</v>
      </c>
      <c r="R10" s="14">
        <v>6.8</v>
      </c>
      <c r="S10" s="14">
        <v>7.2</v>
      </c>
      <c r="T10" s="14">
        <v>7.3</v>
      </c>
      <c r="U10" s="14">
        <v>7.1</v>
      </c>
      <c r="V10" s="14">
        <v>7</v>
      </c>
      <c r="W10" s="14">
        <v>2.1</v>
      </c>
      <c r="X10" s="15">
        <f t="shared" si="1"/>
        <v>23.400000000000002</v>
      </c>
      <c r="Y10" s="15">
        <f t="shared" si="2"/>
        <v>46.3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10"/>
      <c r="AE10" s="17">
        <f t="shared" si="6"/>
        <v>7.7</v>
      </c>
      <c r="AF10" s="17">
        <f t="shared" si="7"/>
        <v>7.7</v>
      </c>
      <c r="AG10" s="17">
        <f t="shared" si="8"/>
        <v>7.6</v>
      </c>
      <c r="AH10" s="17">
        <f t="shared" si="9"/>
        <v>7.6</v>
      </c>
      <c r="AI10" s="17">
        <f t="shared" si="10"/>
        <v>7.5</v>
      </c>
      <c r="AJ10" s="18">
        <f t="shared" si="11"/>
        <v>22.9</v>
      </c>
      <c r="AK10" s="18"/>
      <c r="AL10" s="17">
        <f t="shared" si="12"/>
        <v>7.3</v>
      </c>
      <c r="AM10" s="17">
        <f t="shared" si="13"/>
        <v>7.2</v>
      </c>
      <c r="AN10" s="17">
        <f t="shared" si="14"/>
        <v>7.1</v>
      </c>
      <c r="AO10" s="17">
        <f t="shared" si="15"/>
        <v>7</v>
      </c>
      <c r="AP10" s="17">
        <f t="shared" si="16"/>
        <v>6.8</v>
      </c>
      <c r="AQ10" s="18">
        <f t="shared" si="17"/>
        <v>21.3</v>
      </c>
      <c r="AR10" s="19"/>
      <c r="AS10" s="10">
        <f t="shared" si="18"/>
        <v>46300000</v>
      </c>
      <c r="AT10" s="10">
        <f t="shared" si="19"/>
        <v>23400.000000000004</v>
      </c>
      <c r="AU10" s="20">
        <f t="shared" si="20"/>
        <v>0.0354</v>
      </c>
      <c r="AV10" s="20">
        <f t="shared" si="21"/>
        <v>46323397.9354</v>
      </c>
      <c r="AW10" s="18"/>
      <c r="AX10" s="10"/>
    </row>
    <row r="11" spans="1:50" ht="18" customHeight="1">
      <c r="A11" s="4">
        <v>5</v>
      </c>
      <c r="B11" s="28"/>
      <c r="C11" s="60" t="s">
        <v>132</v>
      </c>
      <c r="D11" s="61"/>
      <c r="E11" s="62"/>
      <c r="F11" s="68" t="s">
        <v>133</v>
      </c>
      <c r="G11" s="64"/>
      <c r="H11" s="69">
        <v>6</v>
      </c>
      <c r="I11" s="66"/>
      <c r="J11" s="67" t="s">
        <v>115</v>
      </c>
      <c r="K11" s="39"/>
      <c r="L11" s="13">
        <v>7</v>
      </c>
      <c r="M11" s="13">
        <v>7.3</v>
      </c>
      <c r="N11" s="13">
        <v>7.6</v>
      </c>
      <c r="O11" s="13">
        <v>7.1</v>
      </c>
      <c r="P11" s="13">
        <v>7.6</v>
      </c>
      <c r="Q11" s="15">
        <f t="shared" si="0"/>
        <v>22</v>
      </c>
      <c r="R11" s="14">
        <v>7.1</v>
      </c>
      <c r="S11" s="14">
        <v>7.5</v>
      </c>
      <c r="T11" s="14">
        <v>7.2</v>
      </c>
      <c r="U11" s="14">
        <v>7.4</v>
      </c>
      <c r="V11" s="14">
        <v>7.3</v>
      </c>
      <c r="W11" s="14">
        <v>2.2</v>
      </c>
      <c r="X11" s="15">
        <f t="shared" si="1"/>
        <v>24.099999999999998</v>
      </c>
      <c r="Y11" s="15">
        <f t="shared" si="2"/>
        <v>46.1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10"/>
      <c r="AE11" s="17">
        <f t="shared" si="6"/>
        <v>7.6</v>
      </c>
      <c r="AF11" s="17">
        <f t="shared" si="7"/>
        <v>7.6</v>
      </c>
      <c r="AG11" s="17">
        <f t="shared" si="8"/>
        <v>7.3</v>
      </c>
      <c r="AH11" s="17">
        <f t="shared" si="9"/>
        <v>7.1</v>
      </c>
      <c r="AI11" s="17">
        <f t="shared" si="10"/>
        <v>7</v>
      </c>
      <c r="AJ11" s="18">
        <f t="shared" si="11"/>
        <v>22</v>
      </c>
      <c r="AK11" s="18"/>
      <c r="AL11" s="17">
        <f t="shared" si="12"/>
        <v>7.5</v>
      </c>
      <c r="AM11" s="17">
        <f t="shared" si="13"/>
        <v>7.4</v>
      </c>
      <c r="AN11" s="17">
        <f t="shared" si="14"/>
        <v>7.3</v>
      </c>
      <c r="AO11" s="17">
        <f t="shared" si="15"/>
        <v>7.2</v>
      </c>
      <c r="AP11" s="17">
        <f t="shared" si="16"/>
        <v>7.1</v>
      </c>
      <c r="AQ11" s="18">
        <f t="shared" si="17"/>
        <v>21.9</v>
      </c>
      <c r="AR11" s="19"/>
      <c r="AS11" s="10">
        <f t="shared" si="18"/>
        <v>46100000</v>
      </c>
      <c r="AT11" s="10">
        <f t="shared" si="19"/>
        <v>24099.999999999996</v>
      </c>
      <c r="AU11" s="20">
        <f t="shared" si="20"/>
        <v>0.0365</v>
      </c>
      <c r="AV11" s="20">
        <f t="shared" si="21"/>
        <v>46124097.8365</v>
      </c>
      <c r="AW11" s="18"/>
      <c r="AX11" s="10"/>
    </row>
    <row r="12" spans="1:50" ht="18" customHeight="1">
      <c r="A12" s="4">
        <v>6</v>
      </c>
      <c r="B12" s="28"/>
      <c r="C12" s="60" t="s">
        <v>142</v>
      </c>
      <c r="D12" s="61"/>
      <c r="E12" s="62"/>
      <c r="F12" s="68" t="s">
        <v>143</v>
      </c>
      <c r="G12" s="64"/>
      <c r="H12" s="83">
        <v>5</v>
      </c>
      <c r="I12" s="66"/>
      <c r="J12" s="67" t="s">
        <v>144</v>
      </c>
      <c r="K12" s="39"/>
      <c r="L12" s="13">
        <v>7.3</v>
      </c>
      <c r="M12" s="13">
        <v>7.4</v>
      </c>
      <c r="N12" s="13">
        <v>7.1</v>
      </c>
      <c r="O12" s="13">
        <v>7.6</v>
      </c>
      <c r="P12" s="13">
        <v>7.4</v>
      </c>
      <c r="Q12" s="15">
        <f t="shared" si="0"/>
        <v>22.1</v>
      </c>
      <c r="R12" s="14">
        <v>6.9</v>
      </c>
      <c r="S12" s="14">
        <v>7.2</v>
      </c>
      <c r="T12" s="14">
        <v>7.4</v>
      </c>
      <c r="U12" s="14">
        <v>7.1</v>
      </c>
      <c r="V12" s="14">
        <v>7.1</v>
      </c>
      <c r="W12" s="14">
        <v>2.3</v>
      </c>
      <c r="X12" s="15">
        <f t="shared" si="1"/>
        <v>23.7</v>
      </c>
      <c r="Y12" s="15">
        <f t="shared" si="2"/>
        <v>45.8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7.6</v>
      </c>
      <c r="AF12" s="17">
        <f t="shared" si="7"/>
        <v>7.4</v>
      </c>
      <c r="AG12" s="17">
        <f t="shared" si="8"/>
        <v>7.4</v>
      </c>
      <c r="AH12" s="17">
        <f t="shared" si="9"/>
        <v>7.3</v>
      </c>
      <c r="AI12" s="17">
        <f t="shared" si="10"/>
        <v>7.1</v>
      </c>
      <c r="AJ12" s="18">
        <f t="shared" si="11"/>
        <v>22.1</v>
      </c>
      <c r="AK12" s="18"/>
      <c r="AL12" s="17">
        <f t="shared" si="12"/>
        <v>7.4</v>
      </c>
      <c r="AM12" s="17">
        <f t="shared" si="13"/>
        <v>7.2</v>
      </c>
      <c r="AN12" s="17">
        <f t="shared" si="14"/>
        <v>7.1</v>
      </c>
      <c r="AO12" s="17">
        <f t="shared" si="15"/>
        <v>7.1</v>
      </c>
      <c r="AP12" s="17">
        <f t="shared" si="16"/>
        <v>6.9</v>
      </c>
      <c r="AQ12" s="18">
        <f t="shared" si="17"/>
        <v>21.4</v>
      </c>
      <c r="AR12" s="19"/>
      <c r="AS12" s="10">
        <f t="shared" si="18"/>
        <v>45800000</v>
      </c>
      <c r="AT12" s="10">
        <f t="shared" si="19"/>
        <v>23700</v>
      </c>
      <c r="AU12" s="20">
        <f t="shared" si="20"/>
        <v>0.0357</v>
      </c>
      <c r="AV12" s="20">
        <f t="shared" si="21"/>
        <v>45823697.7357</v>
      </c>
      <c r="AW12" s="18"/>
      <c r="AX12" s="10"/>
    </row>
    <row r="13" spans="1:51" ht="18" customHeight="1">
      <c r="A13" s="4">
        <v>7</v>
      </c>
      <c r="B13" s="28"/>
      <c r="C13" s="60" t="s">
        <v>287</v>
      </c>
      <c r="D13" s="61"/>
      <c r="E13" s="62"/>
      <c r="F13" s="68" t="s">
        <v>152</v>
      </c>
      <c r="G13" s="64"/>
      <c r="H13" s="84">
        <v>6</v>
      </c>
      <c r="I13" s="66"/>
      <c r="J13" s="67" t="s">
        <v>101</v>
      </c>
      <c r="K13" s="39"/>
      <c r="L13" s="13">
        <v>7.4</v>
      </c>
      <c r="M13" s="13">
        <v>7.4</v>
      </c>
      <c r="N13" s="13">
        <v>7.3</v>
      </c>
      <c r="O13" s="13">
        <v>7</v>
      </c>
      <c r="P13" s="13">
        <v>7</v>
      </c>
      <c r="Q13" s="15">
        <f t="shared" si="0"/>
        <v>21.7</v>
      </c>
      <c r="R13" s="14">
        <v>7.4</v>
      </c>
      <c r="S13" s="14">
        <v>7.4</v>
      </c>
      <c r="T13" s="14">
        <v>7.1</v>
      </c>
      <c r="U13" s="14">
        <v>7</v>
      </c>
      <c r="V13" s="14">
        <v>6.7</v>
      </c>
      <c r="W13" s="14">
        <v>1.8</v>
      </c>
      <c r="X13" s="15">
        <f t="shared" si="1"/>
        <v>23.3</v>
      </c>
      <c r="Y13" s="15">
        <f t="shared" si="2"/>
        <v>45</v>
      </c>
      <c r="Z13" s="16">
        <f t="shared" si="3"/>
        <v>7</v>
      </c>
      <c r="AA13" s="2" t="str">
        <f t="shared" si="4"/>
        <v>決勝進出</v>
      </c>
      <c r="AB13" s="10"/>
      <c r="AC13" s="10">
        <f t="shared" si="5"/>
        <v>7</v>
      </c>
      <c r="AD13" s="10"/>
      <c r="AE13" s="17">
        <f t="shared" si="6"/>
        <v>7.4</v>
      </c>
      <c r="AF13" s="17">
        <f t="shared" si="7"/>
        <v>7.4</v>
      </c>
      <c r="AG13" s="17">
        <f t="shared" si="8"/>
        <v>7.3</v>
      </c>
      <c r="AH13" s="17">
        <f t="shared" si="9"/>
        <v>7</v>
      </c>
      <c r="AI13" s="17">
        <f t="shared" si="10"/>
        <v>7</v>
      </c>
      <c r="AJ13" s="18">
        <f t="shared" si="11"/>
        <v>21.7</v>
      </c>
      <c r="AK13" s="18"/>
      <c r="AL13" s="17">
        <f t="shared" si="12"/>
        <v>7.4</v>
      </c>
      <c r="AM13" s="17">
        <f t="shared" si="13"/>
        <v>7.4</v>
      </c>
      <c r="AN13" s="17">
        <f t="shared" si="14"/>
        <v>7.1</v>
      </c>
      <c r="AO13" s="17">
        <f t="shared" si="15"/>
        <v>7</v>
      </c>
      <c r="AP13" s="17">
        <f t="shared" si="16"/>
        <v>6.7</v>
      </c>
      <c r="AQ13" s="18">
        <f t="shared" si="17"/>
        <v>21.5</v>
      </c>
      <c r="AR13" s="19"/>
      <c r="AS13" s="10">
        <f t="shared" si="18"/>
        <v>45000000</v>
      </c>
      <c r="AT13" s="10">
        <f t="shared" si="19"/>
        <v>23300</v>
      </c>
      <c r="AU13" s="20">
        <f t="shared" si="20"/>
        <v>0.0356</v>
      </c>
      <c r="AV13" s="20">
        <f t="shared" si="21"/>
        <v>45023298.2356</v>
      </c>
      <c r="AW13" s="18"/>
      <c r="AX13" s="10"/>
      <c r="AY13" s="21"/>
    </row>
    <row r="14" spans="1:50" ht="18" customHeight="1">
      <c r="A14" s="4">
        <v>8</v>
      </c>
      <c r="B14" s="28"/>
      <c r="C14" s="60" t="s">
        <v>128</v>
      </c>
      <c r="D14" s="61"/>
      <c r="E14" s="62"/>
      <c r="F14" s="68" t="s">
        <v>129</v>
      </c>
      <c r="G14" s="64"/>
      <c r="H14" s="65">
        <v>6</v>
      </c>
      <c r="I14" s="66"/>
      <c r="J14" s="67" t="s">
        <v>115</v>
      </c>
      <c r="K14" s="39"/>
      <c r="L14" s="13">
        <v>6.9</v>
      </c>
      <c r="M14" s="13">
        <v>6.8</v>
      </c>
      <c r="N14" s="13">
        <v>7.3</v>
      </c>
      <c r="O14" s="13">
        <v>7</v>
      </c>
      <c r="P14" s="13">
        <v>7.1</v>
      </c>
      <c r="Q14" s="15">
        <f t="shared" si="0"/>
        <v>21</v>
      </c>
      <c r="R14" s="14">
        <v>6.5</v>
      </c>
      <c r="S14" s="14">
        <v>6.8</v>
      </c>
      <c r="T14" s="14">
        <v>7.2</v>
      </c>
      <c r="U14" s="14">
        <v>7</v>
      </c>
      <c r="V14" s="14">
        <v>6.7</v>
      </c>
      <c r="W14" s="14">
        <v>2.2</v>
      </c>
      <c r="X14" s="15">
        <f t="shared" si="1"/>
        <v>22.7</v>
      </c>
      <c r="Y14" s="15">
        <f t="shared" si="2"/>
        <v>43.7</v>
      </c>
      <c r="Z14" s="16">
        <f t="shared" si="3"/>
        <v>8</v>
      </c>
      <c r="AA14" s="2" t="str">
        <f t="shared" si="4"/>
        <v>決勝進出</v>
      </c>
      <c r="AB14" s="10"/>
      <c r="AC14" s="10">
        <f t="shared" si="5"/>
        <v>8</v>
      </c>
      <c r="AD14" s="10"/>
      <c r="AE14" s="17">
        <f t="shared" si="6"/>
        <v>7.3</v>
      </c>
      <c r="AF14" s="17">
        <f t="shared" si="7"/>
        <v>7.1</v>
      </c>
      <c r="AG14" s="17">
        <f t="shared" si="8"/>
        <v>7</v>
      </c>
      <c r="AH14" s="17">
        <f t="shared" si="9"/>
        <v>6.9</v>
      </c>
      <c r="AI14" s="17">
        <f t="shared" si="10"/>
        <v>6.8</v>
      </c>
      <c r="AJ14" s="18">
        <f t="shared" si="11"/>
        <v>21</v>
      </c>
      <c r="AK14" s="18"/>
      <c r="AL14" s="17">
        <f t="shared" si="12"/>
        <v>7.2</v>
      </c>
      <c r="AM14" s="17">
        <f t="shared" si="13"/>
        <v>7</v>
      </c>
      <c r="AN14" s="17">
        <f t="shared" si="14"/>
        <v>6.8</v>
      </c>
      <c r="AO14" s="17">
        <f t="shared" si="15"/>
        <v>6.7</v>
      </c>
      <c r="AP14" s="17">
        <f t="shared" si="16"/>
        <v>6.5</v>
      </c>
      <c r="AQ14" s="18">
        <f t="shared" si="17"/>
        <v>20.5</v>
      </c>
      <c r="AR14" s="19"/>
      <c r="AS14" s="10">
        <f t="shared" si="18"/>
        <v>43700000</v>
      </c>
      <c r="AT14" s="10">
        <f t="shared" si="19"/>
        <v>22700</v>
      </c>
      <c r="AU14" s="20">
        <f t="shared" si="20"/>
        <v>0.0342</v>
      </c>
      <c r="AV14" s="20">
        <f t="shared" si="21"/>
        <v>43722697.8342</v>
      </c>
      <c r="AW14" s="18"/>
      <c r="AX14" s="10"/>
    </row>
    <row r="15" spans="1:50" ht="18" customHeight="1">
      <c r="A15" s="4">
        <v>9</v>
      </c>
      <c r="B15" s="28"/>
      <c r="C15" s="60" t="s">
        <v>285</v>
      </c>
      <c r="D15" s="61"/>
      <c r="E15" s="62"/>
      <c r="F15" s="68" t="s">
        <v>145</v>
      </c>
      <c r="G15" s="64"/>
      <c r="H15" s="83">
        <v>5</v>
      </c>
      <c r="I15" s="66"/>
      <c r="J15" s="67" t="s">
        <v>101</v>
      </c>
      <c r="K15" s="39"/>
      <c r="L15" s="13">
        <v>7.2</v>
      </c>
      <c r="M15" s="13">
        <v>7.3</v>
      </c>
      <c r="N15" s="13">
        <v>6.9</v>
      </c>
      <c r="O15" s="13">
        <v>7</v>
      </c>
      <c r="P15" s="13">
        <v>6.9</v>
      </c>
      <c r="Q15" s="15">
        <f t="shared" si="0"/>
        <v>21.1</v>
      </c>
      <c r="R15" s="14">
        <v>6.9</v>
      </c>
      <c r="S15" s="14">
        <v>7.3</v>
      </c>
      <c r="T15" s="14">
        <v>6.5</v>
      </c>
      <c r="U15" s="14">
        <v>6.9</v>
      </c>
      <c r="V15" s="14">
        <v>6.4</v>
      </c>
      <c r="W15" s="14">
        <v>1.4</v>
      </c>
      <c r="X15" s="15">
        <f t="shared" si="1"/>
        <v>21.7</v>
      </c>
      <c r="Y15" s="15">
        <f t="shared" si="2"/>
        <v>42.8</v>
      </c>
      <c r="Z15" s="16">
        <f t="shared" si="3"/>
        <v>9</v>
      </c>
      <c r="AA15" s="2" t="str">
        <f t="shared" si="4"/>
        <v>決勝進出</v>
      </c>
      <c r="AB15" s="10"/>
      <c r="AC15" s="10">
        <f t="shared" si="5"/>
        <v>9</v>
      </c>
      <c r="AD15" s="10"/>
      <c r="AE15" s="17">
        <f t="shared" si="6"/>
        <v>7.3</v>
      </c>
      <c r="AF15" s="17">
        <f t="shared" si="7"/>
        <v>7.2</v>
      </c>
      <c r="AG15" s="17">
        <f t="shared" si="8"/>
        <v>7</v>
      </c>
      <c r="AH15" s="17">
        <f t="shared" si="9"/>
        <v>6.9</v>
      </c>
      <c r="AI15" s="17">
        <f t="shared" si="10"/>
        <v>6.9</v>
      </c>
      <c r="AJ15" s="18">
        <f t="shared" si="11"/>
        <v>21.1</v>
      </c>
      <c r="AK15" s="18"/>
      <c r="AL15" s="17">
        <f t="shared" si="12"/>
        <v>7.3</v>
      </c>
      <c r="AM15" s="17">
        <f t="shared" si="13"/>
        <v>6.9</v>
      </c>
      <c r="AN15" s="17">
        <f t="shared" si="14"/>
        <v>6.9</v>
      </c>
      <c r="AO15" s="17">
        <f t="shared" si="15"/>
        <v>6.5</v>
      </c>
      <c r="AP15" s="17">
        <f t="shared" si="16"/>
        <v>6.4</v>
      </c>
      <c r="AQ15" s="18">
        <f t="shared" si="17"/>
        <v>20.3</v>
      </c>
      <c r="AR15" s="19"/>
      <c r="AS15" s="10">
        <f t="shared" si="18"/>
        <v>42800000</v>
      </c>
      <c r="AT15" s="10">
        <f t="shared" si="19"/>
        <v>21700</v>
      </c>
      <c r="AU15" s="20">
        <f t="shared" si="20"/>
        <v>0.034</v>
      </c>
      <c r="AV15" s="20">
        <f t="shared" si="21"/>
        <v>42821698.634</v>
      </c>
      <c r="AW15" s="18"/>
      <c r="AX15" s="10"/>
    </row>
    <row r="16" spans="1:50" ht="18" customHeight="1">
      <c r="A16" s="4">
        <v>10</v>
      </c>
      <c r="B16" s="28"/>
      <c r="C16" s="60" t="s">
        <v>150</v>
      </c>
      <c r="D16" s="61"/>
      <c r="E16" s="62"/>
      <c r="F16" s="68" t="s">
        <v>151</v>
      </c>
      <c r="G16" s="64"/>
      <c r="H16" s="65">
        <v>4</v>
      </c>
      <c r="I16" s="66"/>
      <c r="J16" s="67" t="s">
        <v>107</v>
      </c>
      <c r="K16" s="39"/>
      <c r="L16" s="13">
        <v>6.8</v>
      </c>
      <c r="M16" s="13">
        <v>7.2</v>
      </c>
      <c r="N16" s="13">
        <v>7.1</v>
      </c>
      <c r="O16" s="13">
        <v>6.7</v>
      </c>
      <c r="P16" s="13">
        <v>6.6</v>
      </c>
      <c r="Q16" s="15">
        <f t="shared" si="0"/>
        <v>20.599999999999998</v>
      </c>
      <c r="R16" s="14">
        <v>7</v>
      </c>
      <c r="S16" s="14">
        <v>6.9</v>
      </c>
      <c r="T16" s="14">
        <v>7</v>
      </c>
      <c r="U16" s="14">
        <v>6.8</v>
      </c>
      <c r="V16" s="14">
        <v>6.7</v>
      </c>
      <c r="W16" s="14">
        <v>1.3</v>
      </c>
      <c r="X16" s="15">
        <f t="shared" si="1"/>
        <v>22</v>
      </c>
      <c r="Y16" s="15">
        <f t="shared" si="2"/>
        <v>42.6</v>
      </c>
      <c r="Z16" s="16">
        <f t="shared" si="3"/>
        <v>10</v>
      </c>
      <c r="AA16" s="2" t="str">
        <f t="shared" si="4"/>
        <v>決勝進出</v>
      </c>
      <c r="AB16" s="10"/>
      <c r="AC16" s="10">
        <f t="shared" si="5"/>
        <v>10</v>
      </c>
      <c r="AD16" s="10"/>
      <c r="AE16" s="17">
        <f t="shared" si="6"/>
        <v>7.2</v>
      </c>
      <c r="AF16" s="17">
        <f t="shared" si="7"/>
        <v>7.1</v>
      </c>
      <c r="AG16" s="17">
        <f t="shared" si="8"/>
        <v>6.8</v>
      </c>
      <c r="AH16" s="17">
        <f t="shared" si="9"/>
        <v>6.7</v>
      </c>
      <c r="AI16" s="17">
        <f t="shared" si="10"/>
        <v>6.6</v>
      </c>
      <c r="AJ16" s="18">
        <f t="shared" si="11"/>
        <v>20.599999999999998</v>
      </c>
      <c r="AK16" s="18"/>
      <c r="AL16" s="17">
        <f t="shared" si="12"/>
        <v>7</v>
      </c>
      <c r="AM16" s="17">
        <f t="shared" si="13"/>
        <v>7</v>
      </c>
      <c r="AN16" s="17">
        <f t="shared" si="14"/>
        <v>6.9</v>
      </c>
      <c r="AO16" s="17">
        <f t="shared" si="15"/>
        <v>6.8</v>
      </c>
      <c r="AP16" s="17">
        <f t="shared" si="16"/>
        <v>6.7</v>
      </c>
      <c r="AQ16" s="18">
        <f t="shared" si="17"/>
        <v>20.7</v>
      </c>
      <c r="AR16" s="19"/>
      <c r="AS16" s="10">
        <f t="shared" si="18"/>
        <v>42600000</v>
      </c>
      <c r="AT16" s="10">
        <f t="shared" si="19"/>
        <v>22000</v>
      </c>
      <c r="AU16" s="20">
        <f t="shared" si="20"/>
        <v>0.0344</v>
      </c>
      <c r="AV16" s="20">
        <f t="shared" si="21"/>
        <v>42621998.7344</v>
      </c>
      <c r="AW16" s="18"/>
      <c r="AX16" s="10"/>
    </row>
    <row r="17" spans="1:50" ht="18" customHeight="1">
      <c r="A17" s="4">
        <v>11</v>
      </c>
      <c r="B17" s="28"/>
      <c r="C17" s="60" t="s">
        <v>157</v>
      </c>
      <c r="D17" s="61"/>
      <c r="E17" s="62"/>
      <c r="F17" s="68" t="s">
        <v>289</v>
      </c>
      <c r="G17" s="64"/>
      <c r="H17" s="65">
        <v>4</v>
      </c>
      <c r="I17" s="66"/>
      <c r="J17" s="67" t="s">
        <v>107</v>
      </c>
      <c r="K17" s="39"/>
      <c r="L17" s="13">
        <v>7</v>
      </c>
      <c r="M17" s="13">
        <v>7</v>
      </c>
      <c r="N17" s="13">
        <v>7</v>
      </c>
      <c r="O17" s="13">
        <v>6.5</v>
      </c>
      <c r="P17" s="13">
        <v>6.7</v>
      </c>
      <c r="Q17" s="15">
        <f t="shared" si="0"/>
        <v>20.7</v>
      </c>
      <c r="R17" s="14">
        <v>7.1</v>
      </c>
      <c r="S17" s="14">
        <v>7.1</v>
      </c>
      <c r="T17" s="14">
        <v>6.2</v>
      </c>
      <c r="U17" s="14">
        <v>6.6</v>
      </c>
      <c r="V17" s="14">
        <v>6.6</v>
      </c>
      <c r="W17" s="14">
        <v>1.3</v>
      </c>
      <c r="X17" s="15">
        <f t="shared" si="1"/>
        <v>21.599999999999998</v>
      </c>
      <c r="Y17" s="15">
        <f t="shared" si="2"/>
        <v>42.3</v>
      </c>
      <c r="Z17" s="16">
        <f t="shared" si="3"/>
        <v>11</v>
      </c>
      <c r="AA17" s="2">
        <f t="shared" si="4"/>
      </c>
      <c r="AB17" s="10"/>
      <c r="AC17" s="10">
        <f t="shared" si="5"/>
        <v>11</v>
      </c>
      <c r="AD17" s="10"/>
      <c r="AE17" s="17">
        <f t="shared" si="6"/>
        <v>7</v>
      </c>
      <c r="AF17" s="17">
        <f t="shared" si="7"/>
        <v>7</v>
      </c>
      <c r="AG17" s="17">
        <f t="shared" si="8"/>
        <v>7</v>
      </c>
      <c r="AH17" s="17">
        <f t="shared" si="9"/>
        <v>6.7</v>
      </c>
      <c r="AI17" s="17">
        <f t="shared" si="10"/>
        <v>6.5</v>
      </c>
      <c r="AJ17" s="18">
        <f t="shared" si="11"/>
        <v>20.7</v>
      </c>
      <c r="AK17" s="18"/>
      <c r="AL17" s="17">
        <f t="shared" si="12"/>
        <v>7.1</v>
      </c>
      <c r="AM17" s="17">
        <f t="shared" si="13"/>
        <v>7.1</v>
      </c>
      <c r="AN17" s="17">
        <f t="shared" si="14"/>
        <v>6.6</v>
      </c>
      <c r="AO17" s="17">
        <f t="shared" si="15"/>
        <v>6.6</v>
      </c>
      <c r="AP17" s="17">
        <f t="shared" si="16"/>
        <v>6.2</v>
      </c>
      <c r="AQ17" s="18">
        <f t="shared" si="17"/>
        <v>20.299999999999997</v>
      </c>
      <c r="AR17" s="19"/>
      <c r="AS17" s="10">
        <f t="shared" si="18"/>
        <v>42300000</v>
      </c>
      <c r="AT17" s="10">
        <f t="shared" si="19"/>
        <v>21599.999999999996</v>
      </c>
      <c r="AU17" s="20">
        <f t="shared" si="20"/>
        <v>0.033600000000000005</v>
      </c>
      <c r="AV17" s="20">
        <f t="shared" si="21"/>
        <v>42321598.7336</v>
      </c>
      <c r="AW17" s="18"/>
      <c r="AX17" s="10"/>
    </row>
    <row r="18" spans="1:50" ht="18" customHeight="1">
      <c r="A18" s="4">
        <v>12</v>
      </c>
      <c r="B18" s="28"/>
      <c r="C18" s="60" t="s">
        <v>125</v>
      </c>
      <c r="D18" s="61"/>
      <c r="E18" s="62"/>
      <c r="F18" s="68" t="s">
        <v>126</v>
      </c>
      <c r="G18" s="64"/>
      <c r="H18" s="83">
        <v>6</v>
      </c>
      <c r="I18" s="66"/>
      <c r="J18" s="67" t="s">
        <v>127</v>
      </c>
      <c r="K18" s="39"/>
      <c r="L18" s="13">
        <v>6.6</v>
      </c>
      <c r="M18" s="13">
        <v>6.6</v>
      </c>
      <c r="N18" s="13">
        <v>6.3</v>
      </c>
      <c r="O18" s="13">
        <v>6.8</v>
      </c>
      <c r="P18" s="13">
        <v>6.9</v>
      </c>
      <c r="Q18" s="15">
        <f t="shared" si="0"/>
        <v>20</v>
      </c>
      <c r="R18" s="14">
        <v>7.1</v>
      </c>
      <c r="S18" s="14">
        <v>6.9</v>
      </c>
      <c r="T18" s="14">
        <v>6.7</v>
      </c>
      <c r="U18" s="14">
        <v>6.9</v>
      </c>
      <c r="V18" s="14">
        <v>6.5</v>
      </c>
      <c r="W18" s="14">
        <v>1.7</v>
      </c>
      <c r="X18" s="15">
        <f t="shared" si="1"/>
        <v>22.2</v>
      </c>
      <c r="Y18" s="15">
        <f t="shared" si="2"/>
        <v>42.2</v>
      </c>
      <c r="Z18" s="16">
        <f t="shared" si="3"/>
        <v>12</v>
      </c>
      <c r="AA18" s="2">
        <f t="shared" si="4"/>
      </c>
      <c r="AB18" s="10"/>
      <c r="AC18" s="10">
        <f t="shared" si="5"/>
        <v>12</v>
      </c>
      <c r="AD18" s="10"/>
      <c r="AE18" s="17">
        <f t="shared" si="6"/>
        <v>6.9</v>
      </c>
      <c r="AF18" s="17">
        <f t="shared" si="7"/>
        <v>6.8</v>
      </c>
      <c r="AG18" s="17">
        <f t="shared" si="8"/>
        <v>6.6</v>
      </c>
      <c r="AH18" s="17">
        <f t="shared" si="9"/>
        <v>6.6</v>
      </c>
      <c r="AI18" s="17">
        <f t="shared" si="10"/>
        <v>6.3</v>
      </c>
      <c r="AJ18" s="18">
        <f t="shared" si="11"/>
        <v>20</v>
      </c>
      <c r="AK18" s="18"/>
      <c r="AL18" s="17">
        <f t="shared" si="12"/>
        <v>7.1</v>
      </c>
      <c r="AM18" s="17">
        <f t="shared" si="13"/>
        <v>6.9</v>
      </c>
      <c r="AN18" s="17">
        <f t="shared" si="14"/>
        <v>6.9</v>
      </c>
      <c r="AO18" s="17">
        <f t="shared" si="15"/>
        <v>6.7</v>
      </c>
      <c r="AP18" s="17">
        <f t="shared" si="16"/>
        <v>6.5</v>
      </c>
      <c r="AQ18" s="18">
        <f t="shared" si="17"/>
        <v>20.5</v>
      </c>
      <c r="AR18" s="19"/>
      <c r="AS18" s="10">
        <f t="shared" si="18"/>
        <v>42200000</v>
      </c>
      <c r="AT18" s="10">
        <f t="shared" si="19"/>
        <v>22200</v>
      </c>
      <c r="AU18" s="20">
        <f t="shared" si="20"/>
        <v>0.0341</v>
      </c>
      <c r="AV18" s="20">
        <f t="shared" si="21"/>
        <v>42222198.3341</v>
      </c>
      <c r="AW18" s="18"/>
      <c r="AX18" s="10"/>
    </row>
    <row r="19" spans="1:50" ht="18" customHeight="1">
      <c r="A19" s="4">
        <v>13</v>
      </c>
      <c r="B19" s="28"/>
      <c r="C19" s="60" t="s">
        <v>118</v>
      </c>
      <c r="D19" s="61"/>
      <c r="E19" s="62"/>
      <c r="F19" s="63" t="s">
        <v>119</v>
      </c>
      <c r="G19" s="64"/>
      <c r="H19" s="69">
        <v>6</v>
      </c>
      <c r="I19" s="66"/>
      <c r="J19" s="67" t="s">
        <v>101</v>
      </c>
      <c r="K19" s="39"/>
      <c r="L19" s="13">
        <v>6.8</v>
      </c>
      <c r="M19" s="13">
        <v>6.7</v>
      </c>
      <c r="N19" s="13">
        <v>6.6</v>
      </c>
      <c r="O19" s="13">
        <v>6.9</v>
      </c>
      <c r="P19" s="13">
        <v>6.8</v>
      </c>
      <c r="Q19" s="15">
        <f t="shared" si="0"/>
        <v>20.3</v>
      </c>
      <c r="R19" s="14">
        <v>7</v>
      </c>
      <c r="S19" s="14">
        <v>6.9</v>
      </c>
      <c r="T19" s="14">
        <v>6.6</v>
      </c>
      <c r="U19" s="14">
        <v>7</v>
      </c>
      <c r="V19" s="14">
        <v>6.8</v>
      </c>
      <c r="W19" s="14">
        <v>1.2</v>
      </c>
      <c r="X19" s="15">
        <f t="shared" si="1"/>
        <v>21.9</v>
      </c>
      <c r="Y19" s="15">
        <f t="shared" si="2"/>
        <v>42.2</v>
      </c>
      <c r="Z19" s="16">
        <f t="shared" si="3"/>
        <v>13</v>
      </c>
      <c r="AA19" s="2">
        <f t="shared" si="4"/>
      </c>
      <c r="AB19" s="10"/>
      <c r="AC19" s="10">
        <f t="shared" si="5"/>
        <v>12</v>
      </c>
      <c r="AD19" s="10"/>
      <c r="AE19" s="17">
        <f t="shared" si="6"/>
        <v>6.9</v>
      </c>
      <c r="AF19" s="17">
        <f t="shared" si="7"/>
        <v>6.8</v>
      </c>
      <c r="AG19" s="17">
        <f t="shared" si="8"/>
        <v>6.8</v>
      </c>
      <c r="AH19" s="17">
        <f t="shared" si="9"/>
        <v>6.7</v>
      </c>
      <c r="AI19" s="17">
        <f t="shared" si="10"/>
        <v>6.6</v>
      </c>
      <c r="AJ19" s="18">
        <f t="shared" si="11"/>
        <v>20.3</v>
      </c>
      <c r="AK19" s="18"/>
      <c r="AL19" s="17">
        <f t="shared" si="12"/>
        <v>7</v>
      </c>
      <c r="AM19" s="17">
        <f t="shared" si="13"/>
        <v>7</v>
      </c>
      <c r="AN19" s="17">
        <f t="shared" si="14"/>
        <v>6.9</v>
      </c>
      <c r="AO19" s="17">
        <f t="shared" si="15"/>
        <v>6.8</v>
      </c>
      <c r="AP19" s="17">
        <f t="shared" si="16"/>
        <v>6.6</v>
      </c>
      <c r="AQ19" s="18">
        <f t="shared" si="17"/>
        <v>20.7</v>
      </c>
      <c r="AR19" s="19"/>
      <c r="AS19" s="10">
        <f t="shared" si="18"/>
        <v>42200000</v>
      </c>
      <c r="AT19" s="10">
        <f t="shared" si="19"/>
        <v>21900</v>
      </c>
      <c r="AU19" s="20">
        <f t="shared" si="20"/>
        <v>0.0343</v>
      </c>
      <c r="AV19" s="20">
        <f t="shared" si="21"/>
        <v>42221898.8343</v>
      </c>
      <c r="AW19" s="18"/>
      <c r="AX19" s="10"/>
    </row>
    <row r="20" spans="1:50" ht="18" customHeight="1">
      <c r="A20" s="4">
        <v>14</v>
      </c>
      <c r="B20" s="28"/>
      <c r="C20" s="60" t="s">
        <v>147</v>
      </c>
      <c r="D20" s="61"/>
      <c r="E20" s="62"/>
      <c r="F20" s="68" t="s">
        <v>148</v>
      </c>
      <c r="G20" s="64"/>
      <c r="H20" s="83">
        <v>6</v>
      </c>
      <c r="I20" s="66"/>
      <c r="J20" s="67" t="s">
        <v>149</v>
      </c>
      <c r="K20" s="39"/>
      <c r="L20" s="13">
        <v>6.6</v>
      </c>
      <c r="M20" s="13">
        <v>6.7</v>
      </c>
      <c r="N20" s="13">
        <v>6.8</v>
      </c>
      <c r="O20" s="13">
        <v>6.9</v>
      </c>
      <c r="P20" s="13">
        <v>6.8</v>
      </c>
      <c r="Q20" s="15">
        <f t="shared" si="0"/>
        <v>20.3</v>
      </c>
      <c r="R20" s="14">
        <v>6.4</v>
      </c>
      <c r="S20" s="14">
        <v>6.4</v>
      </c>
      <c r="T20" s="14">
        <v>6.8</v>
      </c>
      <c r="U20" s="14">
        <v>6.6</v>
      </c>
      <c r="V20" s="14">
        <v>6.5</v>
      </c>
      <c r="W20" s="14">
        <v>2.3</v>
      </c>
      <c r="X20" s="15">
        <f t="shared" si="1"/>
        <v>21.8</v>
      </c>
      <c r="Y20" s="15">
        <f t="shared" si="2"/>
        <v>42.1</v>
      </c>
      <c r="Z20" s="16">
        <f t="shared" si="3"/>
        <v>14</v>
      </c>
      <c r="AA20" s="2">
        <f t="shared" si="4"/>
      </c>
      <c r="AB20" s="10"/>
      <c r="AC20" s="10">
        <f t="shared" si="5"/>
        <v>14</v>
      </c>
      <c r="AD20" s="10"/>
      <c r="AE20" s="17">
        <f t="shared" si="6"/>
        <v>6.9</v>
      </c>
      <c r="AF20" s="17">
        <f t="shared" si="7"/>
        <v>6.8</v>
      </c>
      <c r="AG20" s="17">
        <f t="shared" si="8"/>
        <v>6.8</v>
      </c>
      <c r="AH20" s="17">
        <f t="shared" si="9"/>
        <v>6.7</v>
      </c>
      <c r="AI20" s="17">
        <f t="shared" si="10"/>
        <v>6.6</v>
      </c>
      <c r="AJ20" s="18">
        <f t="shared" si="11"/>
        <v>20.3</v>
      </c>
      <c r="AK20" s="18"/>
      <c r="AL20" s="17">
        <f t="shared" si="12"/>
        <v>6.8</v>
      </c>
      <c r="AM20" s="17">
        <f t="shared" si="13"/>
        <v>6.6</v>
      </c>
      <c r="AN20" s="17">
        <f t="shared" si="14"/>
        <v>6.5</v>
      </c>
      <c r="AO20" s="17">
        <f t="shared" si="15"/>
        <v>6.4</v>
      </c>
      <c r="AP20" s="17">
        <f t="shared" si="16"/>
        <v>6.4</v>
      </c>
      <c r="AQ20" s="18">
        <f t="shared" si="17"/>
        <v>19.5</v>
      </c>
      <c r="AR20" s="19"/>
      <c r="AS20" s="10">
        <f t="shared" si="18"/>
        <v>42100000</v>
      </c>
      <c r="AT20" s="10">
        <f t="shared" si="19"/>
        <v>21800</v>
      </c>
      <c r="AU20" s="20">
        <f t="shared" si="20"/>
        <v>0.0327</v>
      </c>
      <c r="AV20" s="20">
        <f t="shared" si="21"/>
        <v>42121797.7327</v>
      </c>
      <c r="AW20" s="18"/>
      <c r="AX20" s="10"/>
    </row>
    <row r="21" spans="1:50" ht="18" customHeight="1">
      <c r="A21" s="4">
        <v>15</v>
      </c>
      <c r="B21" s="28"/>
      <c r="C21" s="67" t="s">
        <v>146</v>
      </c>
      <c r="D21" s="61"/>
      <c r="E21" s="62"/>
      <c r="F21" s="68" t="s">
        <v>286</v>
      </c>
      <c r="G21" s="64"/>
      <c r="H21" s="84">
        <v>5</v>
      </c>
      <c r="I21" s="66"/>
      <c r="J21" s="67" t="s">
        <v>113</v>
      </c>
      <c r="K21" s="39"/>
      <c r="L21" s="13">
        <v>6.7</v>
      </c>
      <c r="M21" s="13">
        <v>6.7</v>
      </c>
      <c r="N21" s="13">
        <v>7</v>
      </c>
      <c r="O21" s="13">
        <v>6.3</v>
      </c>
      <c r="P21" s="13">
        <v>6.8</v>
      </c>
      <c r="Q21" s="15">
        <f t="shared" si="0"/>
        <v>20.2</v>
      </c>
      <c r="R21" s="14">
        <v>6.8</v>
      </c>
      <c r="S21" s="14">
        <v>6.8</v>
      </c>
      <c r="T21" s="14">
        <v>6.9</v>
      </c>
      <c r="U21" s="14">
        <v>6.8</v>
      </c>
      <c r="V21" s="14">
        <v>6.4</v>
      </c>
      <c r="W21" s="14">
        <v>1.3</v>
      </c>
      <c r="X21" s="15">
        <f t="shared" si="1"/>
        <v>21.7</v>
      </c>
      <c r="Y21" s="15">
        <f t="shared" si="2"/>
        <v>41.9</v>
      </c>
      <c r="Z21" s="16">
        <f t="shared" si="3"/>
        <v>15</v>
      </c>
      <c r="AA21" s="2">
        <f t="shared" si="4"/>
      </c>
      <c r="AB21" s="10"/>
      <c r="AC21" s="10">
        <f t="shared" si="5"/>
        <v>15</v>
      </c>
      <c r="AD21" s="10"/>
      <c r="AE21" s="17">
        <f t="shared" si="6"/>
        <v>7</v>
      </c>
      <c r="AF21" s="17">
        <f t="shared" si="7"/>
        <v>6.8</v>
      </c>
      <c r="AG21" s="17">
        <f t="shared" si="8"/>
        <v>6.7</v>
      </c>
      <c r="AH21" s="17">
        <f t="shared" si="9"/>
        <v>6.7</v>
      </c>
      <c r="AI21" s="17">
        <f t="shared" si="10"/>
        <v>6.3</v>
      </c>
      <c r="AJ21" s="18">
        <f t="shared" si="11"/>
        <v>20.2</v>
      </c>
      <c r="AK21" s="18"/>
      <c r="AL21" s="17">
        <f t="shared" si="12"/>
        <v>6.9</v>
      </c>
      <c r="AM21" s="17">
        <f t="shared" si="13"/>
        <v>6.8</v>
      </c>
      <c r="AN21" s="17">
        <f t="shared" si="14"/>
        <v>6.8</v>
      </c>
      <c r="AO21" s="17">
        <f t="shared" si="15"/>
        <v>6.8</v>
      </c>
      <c r="AP21" s="17">
        <f t="shared" si="16"/>
        <v>6.4</v>
      </c>
      <c r="AQ21" s="18">
        <f t="shared" si="17"/>
        <v>20.4</v>
      </c>
      <c r="AR21" s="19"/>
      <c r="AS21" s="10">
        <f t="shared" si="18"/>
        <v>41900000</v>
      </c>
      <c r="AT21" s="10">
        <f t="shared" si="19"/>
        <v>21700</v>
      </c>
      <c r="AU21" s="20">
        <f t="shared" si="20"/>
        <v>0.0337</v>
      </c>
      <c r="AV21" s="20">
        <f t="shared" si="21"/>
        <v>41921698.7337</v>
      </c>
      <c r="AW21" s="18"/>
      <c r="AX21" s="10"/>
    </row>
    <row r="22" spans="1:50" ht="18" customHeight="1">
      <c r="A22" s="4">
        <v>16</v>
      </c>
      <c r="B22" s="28"/>
      <c r="C22" s="60" t="s">
        <v>122</v>
      </c>
      <c r="D22" s="61"/>
      <c r="E22" s="62"/>
      <c r="F22" s="68" t="s">
        <v>123</v>
      </c>
      <c r="G22" s="64"/>
      <c r="H22" s="84">
        <v>6</v>
      </c>
      <c r="I22" s="66"/>
      <c r="J22" s="111" t="s">
        <v>124</v>
      </c>
      <c r="K22" s="39"/>
      <c r="L22" s="13">
        <v>6.7</v>
      </c>
      <c r="M22" s="13">
        <v>6.7</v>
      </c>
      <c r="N22" s="13">
        <v>7</v>
      </c>
      <c r="O22" s="13">
        <v>7.1</v>
      </c>
      <c r="P22" s="13">
        <v>6.9</v>
      </c>
      <c r="Q22" s="15">
        <f t="shared" si="0"/>
        <v>20.6</v>
      </c>
      <c r="R22" s="14">
        <v>6.3</v>
      </c>
      <c r="S22" s="14">
        <v>6.2</v>
      </c>
      <c r="T22" s="14">
        <v>6.3</v>
      </c>
      <c r="U22" s="14">
        <v>6.8</v>
      </c>
      <c r="V22" s="14">
        <v>6.2</v>
      </c>
      <c r="W22" s="14">
        <v>2.3</v>
      </c>
      <c r="X22" s="15">
        <f t="shared" si="1"/>
        <v>21.1</v>
      </c>
      <c r="Y22" s="15">
        <f t="shared" si="2"/>
        <v>41.7</v>
      </c>
      <c r="Z22" s="16">
        <f t="shared" si="3"/>
        <v>16</v>
      </c>
      <c r="AA22" s="2">
        <f t="shared" si="4"/>
      </c>
      <c r="AB22" s="10"/>
      <c r="AC22" s="10">
        <f t="shared" si="5"/>
        <v>16</v>
      </c>
      <c r="AD22" s="10"/>
      <c r="AE22" s="17">
        <f t="shared" si="6"/>
        <v>7.1</v>
      </c>
      <c r="AF22" s="17">
        <f t="shared" si="7"/>
        <v>7</v>
      </c>
      <c r="AG22" s="17">
        <f t="shared" si="8"/>
        <v>6.9</v>
      </c>
      <c r="AH22" s="17">
        <f t="shared" si="9"/>
        <v>6.7</v>
      </c>
      <c r="AI22" s="17">
        <f t="shared" si="10"/>
        <v>6.7</v>
      </c>
      <c r="AJ22" s="18">
        <f t="shared" si="11"/>
        <v>20.6</v>
      </c>
      <c r="AK22" s="18"/>
      <c r="AL22" s="17">
        <f t="shared" si="12"/>
        <v>6.8</v>
      </c>
      <c r="AM22" s="17">
        <f t="shared" si="13"/>
        <v>6.3</v>
      </c>
      <c r="AN22" s="17">
        <f t="shared" si="14"/>
        <v>6.3</v>
      </c>
      <c r="AO22" s="17">
        <f t="shared" si="15"/>
        <v>6.2</v>
      </c>
      <c r="AP22" s="17">
        <f t="shared" si="16"/>
        <v>6.2</v>
      </c>
      <c r="AQ22" s="18">
        <f t="shared" si="17"/>
        <v>18.8</v>
      </c>
      <c r="AR22" s="19"/>
      <c r="AS22" s="10">
        <f t="shared" si="18"/>
        <v>41700000</v>
      </c>
      <c r="AT22" s="10">
        <f t="shared" si="19"/>
        <v>21100</v>
      </c>
      <c r="AU22" s="20">
        <f t="shared" si="20"/>
        <v>0.0318</v>
      </c>
      <c r="AV22" s="20">
        <f t="shared" si="21"/>
        <v>41721097.7318</v>
      </c>
      <c r="AW22" s="18"/>
      <c r="AX22" s="10"/>
    </row>
    <row r="23" spans="1:50" ht="18" customHeight="1">
      <c r="A23" s="4">
        <v>17</v>
      </c>
      <c r="B23" s="28"/>
      <c r="C23" s="60" t="s">
        <v>136</v>
      </c>
      <c r="D23" s="61"/>
      <c r="E23" s="62"/>
      <c r="F23" s="68" t="s">
        <v>137</v>
      </c>
      <c r="G23" s="64"/>
      <c r="H23" s="83">
        <v>5</v>
      </c>
      <c r="I23" s="66"/>
      <c r="J23" s="67" t="s">
        <v>101</v>
      </c>
      <c r="K23" s="39"/>
      <c r="L23" s="13">
        <v>6.5</v>
      </c>
      <c r="M23" s="13">
        <v>6.6</v>
      </c>
      <c r="N23" s="13">
        <v>6.8</v>
      </c>
      <c r="O23" s="13">
        <v>7.1</v>
      </c>
      <c r="P23" s="13">
        <v>6.5</v>
      </c>
      <c r="Q23" s="15">
        <f t="shared" si="0"/>
        <v>19.9</v>
      </c>
      <c r="R23" s="14">
        <v>6.8</v>
      </c>
      <c r="S23" s="14">
        <v>6.9</v>
      </c>
      <c r="T23" s="14">
        <v>6.8</v>
      </c>
      <c r="U23" s="14">
        <v>6.9</v>
      </c>
      <c r="V23" s="14">
        <v>6.7</v>
      </c>
      <c r="W23" s="14">
        <v>1.2</v>
      </c>
      <c r="X23" s="15">
        <f t="shared" si="1"/>
        <v>21.7</v>
      </c>
      <c r="Y23" s="15">
        <f t="shared" si="2"/>
        <v>41.6</v>
      </c>
      <c r="Z23" s="16">
        <f t="shared" si="3"/>
        <v>17</v>
      </c>
      <c r="AA23" s="2">
        <f t="shared" si="4"/>
      </c>
      <c r="AB23" s="10"/>
      <c r="AC23" s="10">
        <f t="shared" si="5"/>
        <v>17</v>
      </c>
      <c r="AD23" s="22"/>
      <c r="AE23" s="17">
        <f t="shared" si="6"/>
        <v>7.1</v>
      </c>
      <c r="AF23" s="17">
        <f t="shared" si="7"/>
        <v>6.8</v>
      </c>
      <c r="AG23" s="17">
        <f t="shared" si="8"/>
        <v>6.6</v>
      </c>
      <c r="AH23" s="17">
        <f t="shared" si="9"/>
        <v>6.5</v>
      </c>
      <c r="AI23" s="17">
        <f t="shared" si="10"/>
        <v>6.5</v>
      </c>
      <c r="AJ23" s="17">
        <f t="shared" si="11"/>
        <v>19.9</v>
      </c>
      <c r="AK23" s="17"/>
      <c r="AL23" s="17">
        <f t="shared" si="12"/>
        <v>6.9</v>
      </c>
      <c r="AM23" s="17">
        <f t="shared" si="13"/>
        <v>6.9</v>
      </c>
      <c r="AN23" s="17">
        <f t="shared" si="14"/>
        <v>6.8</v>
      </c>
      <c r="AO23" s="17">
        <f t="shared" si="15"/>
        <v>6.8</v>
      </c>
      <c r="AP23" s="17">
        <f t="shared" si="16"/>
        <v>6.7</v>
      </c>
      <c r="AQ23" s="17">
        <f t="shared" si="17"/>
        <v>20.5</v>
      </c>
      <c r="AR23" s="23"/>
      <c r="AS23" s="10">
        <f t="shared" si="18"/>
        <v>41600000</v>
      </c>
      <c r="AT23" s="10">
        <f t="shared" si="19"/>
        <v>21700</v>
      </c>
      <c r="AU23" s="20">
        <f t="shared" si="20"/>
        <v>0.0341</v>
      </c>
      <c r="AV23" s="20">
        <f t="shared" si="21"/>
        <v>41621698.8341</v>
      </c>
      <c r="AW23" s="18"/>
      <c r="AX23" s="10"/>
    </row>
    <row r="24" spans="1:50" ht="18" customHeight="1">
      <c r="A24" s="4">
        <v>18</v>
      </c>
      <c r="B24" s="28"/>
      <c r="C24" s="60" t="s">
        <v>284</v>
      </c>
      <c r="D24" s="61"/>
      <c r="E24" s="62"/>
      <c r="F24" s="68" t="s">
        <v>138</v>
      </c>
      <c r="G24" s="64"/>
      <c r="H24" s="84">
        <v>5</v>
      </c>
      <c r="I24" s="66"/>
      <c r="J24" s="67" t="s">
        <v>139</v>
      </c>
      <c r="K24" s="39"/>
      <c r="L24" s="13">
        <v>6.8</v>
      </c>
      <c r="M24" s="13">
        <v>6.7</v>
      </c>
      <c r="N24" s="13">
        <v>7.1</v>
      </c>
      <c r="O24" s="13">
        <v>6.7</v>
      </c>
      <c r="P24" s="13">
        <v>6.6</v>
      </c>
      <c r="Q24" s="15">
        <f t="shared" si="0"/>
        <v>20.2</v>
      </c>
      <c r="R24" s="14">
        <v>6.7</v>
      </c>
      <c r="S24" s="14">
        <v>6.4</v>
      </c>
      <c r="T24" s="14">
        <v>7</v>
      </c>
      <c r="U24" s="14">
        <v>6.8</v>
      </c>
      <c r="V24" s="14">
        <v>6.6</v>
      </c>
      <c r="W24" s="14">
        <v>1.3</v>
      </c>
      <c r="X24" s="15">
        <f t="shared" si="1"/>
        <v>21.400000000000002</v>
      </c>
      <c r="Y24" s="15">
        <f t="shared" si="2"/>
        <v>41.6</v>
      </c>
      <c r="Z24" s="16">
        <f t="shared" si="3"/>
        <v>18</v>
      </c>
      <c r="AA24" s="2">
        <f t="shared" si="4"/>
      </c>
      <c r="AB24" s="10"/>
      <c r="AC24" s="10">
        <f t="shared" si="5"/>
        <v>17</v>
      </c>
      <c r="AD24" s="22"/>
      <c r="AE24" s="17">
        <f t="shared" si="6"/>
        <v>7.1</v>
      </c>
      <c r="AF24" s="17">
        <f t="shared" si="7"/>
        <v>6.8</v>
      </c>
      <c r="AG24" s="17">
        <f t="shared" si="8"/>
        <v>6.7</v>
      </c>
      <c r="AH24" s="17">
        <f t="shared" si="9"/>
        <v>6.7</v>
      </c>
      <c r="AI24" s="17">
        <f t="shared" si="10"/>
        <v>6.6</v>
      </c>
      <c r="AJ24" s="17">
        <f t="shared" si="11"/>
        <v>20.2</v>
      </c>
      <c r="AK24" s="17"/>
      <c r="AL24" s="17">
        <f t="shared" si="12"/>
        <v>7</v>
      </c>
      <c r="AM24" s="17">
        <f t="shared" si="13"/>
        <v>6.8</v>
      </c>
      <c r="AN24" s="17">
        <f t="shared" si="14"/>
        <v>6.7</v>
      </c>
      <c r="AO24" s="17">
        <f t="shared" si="15"/>
        <v>6.6</v>
      </c>
      <c r="AP24" s="17">
        <f t="shared" si="16"/>
        <v>6.4</v>
      </c>
      <c r="AQ24" s="17">
        <f t="shared" si="17"/>
        <v>20.1</v>
      </c>
      <c r="AR24" s="23"/>
      <c r="AS24" s="10">
        <f t="shared" si="18"/>
        <v>41600000</v>
      </c>
      <c r="AT24" s="10">
        <f t="shared" si="19"/>
        <v>21400.000000000004</v>
      </c>
      <c r="AU24" s="20">
        <f t="shared" si="20"/>
        <v>0.0335</v>
      </c>
      <c r="AV24" s="20">
        <f t="shared" si="21"/>
        <v>41621398.7335</v>
      </c>
      <c r="AW24" s="18"/>
      <c r="AX24" s="10"/>
    </row>
    <row r="25" spans="1:50" ht="18" customHeight="1">
      <c r="A25" s="4">
        <v>19</v>
      </c>
      <c r="B25" s="28"/>
      <c r="C25" s="60" t="s">
        <v>153</v>
      </c>
      <c r="D25" s="61"/>
      <c r="E25" s="62"/>
      <c r="F25" s="68" t="s">
        <v>154</v>
      </c>
      <c r="G25" s="64"/>
      <c r="H25" s="84">
        <v>5</v>
      </c>
      <c r="I25" s="66"/>
      <c r="J25" s="67" t="s">
        <v>139</v>
      </c>
      <c r="K25" s="39"/>
      <c r="L25" s="13">
        <v>6.9</v>
      </c>
      <c r="M25" s="13">
        <v>6.7</v>
      </c>
      <c r="N25" s="13">
        <v>7.2</v>
      </c>
      <c r="O25" s="13">
        <v>6.8</v>
      </c>
      <c r="P25" s="13">
        <v>6.5</v>
      </c>
      <c r="Q25" s="15">
        <f t="shared" si="0"/>
        <v>20.4</v>
      </c>
      <c r="R25" s="14">
        <v>6.6</v>
      </c>
      <c r="S25" s="14">
        <v>6.5</v>
      </c>
      <c r="T25" s="14">
        <v>7.3</v>
      </c>
      <c r="U25" s="14">
        <v>6.5</v>
      </c>
      <c r="V25" s="14">
        <v>6.6</v>
      </c>
      <c r="W25" s="14">
        <v>1.2</v>
      </c>
      <c r="X25" s="15">
        <f t="shared" si="1"/>
        <v>20.9</v>
      </c>
      <c r="Y25" s="15">
        <f t="shared" si="2"/>
        <v>41.3</v>
      </c>
      <c r="Z25" s="16">
        <f t="shared" si="3"/>
        <v>19</v>
      </c>
      <c r="AA25" s="2">
        <f t="shared" si="4"/>
      </c>
      <c r="AB25" s="10"/>
      <c r="AC25" s="10">
        <f t="shared" si="5"/>
        <v>19</v>
      </c>
      <c r="AD25" s="10"/>
      <c r="AE25" s="17">
        <f t="shared" si="6"/>
        <v>7.2</v>
      </c>
      <c r="AF25" s="17">
        <f t="shared" si="7"/>
        <v>6.9</v>
      </c>
      <c r="AG25" s="17">
        <f t="shared" si="8"/>
        <v>6.8</v>
      </c>
      <c r="AH25" s="17">
        <f t="shared" si="9"/>
        <v>6.7</v>
      </c>
      <c r="AI25" s="17">
        <f t="shared" si="10"/>
        <v>6.5</v>
      </c>
      <c r="AJ25" s="18">
        <f t="shared" si="11"/>
        <v>20.4</v>
      </c>
      <c r="AK25" s="18"/>
      <c r="AL25" s="17">
        <f t="shared" si="12"/>
        <v>7.3</v>
      </c>
      <c r="AM25" s="17">
        <f t="shared" si="13"/>
        <v>6.6</v>
      </c>
      <c r="AN25" s="17">
        <f t="shared" si="14"/>
        <v>6.6</v>
      </c>
      <c r="AO25" s="17">
        <f t="shared" si="15"/>
        <v>6.5</v>
      </c>
      <c r="AP25" s="17">
        <f t="shared" si="16"/>
        <v>6.5</v>
      </c>
      <c r="AQ25" s="18">
        <f t="shared" si="17"/>
        <v>19.7</v>
      </c>
      <c r="AR25" s="19"/>
      <c r="AS25" s="10">
        <f t="shared" si="18"/>
        <v>41300000</v>
      </c>
      <c r="AT25" s="10">
        <f t="shared" si="19"/>
        <v>20900</v>
      </c>
      <c r="AU25" s="20">
        <f t="shared" si="20"/>
        <v>0.0335</v>
      </c>
      <c r="AV25" s="20">
        <f t="shared" si="21"/>
        <v>41320898.8335</v>
      </c>
      <c r="AW25" s="18"/>
      <c r="AX25" s="10"/>
    </row>
    <row r="26" spans="1:50" ht="18" customHeight="1">
      <c r="A26" s="4">
        <v>20</v>
      </c>
      <c r="B26" s="28"/>
      <c r="C26" s="60" t="s">
        <v>155</v>
      </c>
      <c r="D26" s="61"/>
      <c r="E26" s="62"/>
      <c r="F26" s="68" t="s">
        <v>156</v>
      </c>
      <c r="G26" s="64"/>
      <c r="H26" s="83">
        <v>5</v>
      </c>
      <c r="I26" s="66"/>
      <c r="J26" s="67" t="s">
        <v>288</v>
      </c>
      <c r="K26" s="39"/>
      <c r="L26" s="13">
        <v>6.4</v>
      </c>
      <c r="M26" s="13">
        <v>6.3</v>
      </c>
      <c r="N26" s="13">
        <v>6.5</v>
      </c>
      <c r="O26" s="13">
        <v>6.2</v>
      </c>
      <c r="P26" s="13">
        <v>6.4</v>
      </c>
      <c r="Q26" s="15">
        <f t="shared" si="0"/>
        <v>19.1</v>
      </c>
      <c r="R26" s="14">
        <v>6.4</v>
      </c>
      <c r="S26" s="14">
        <v>6.2</v>
      </c>
      <c r="T26" s="14">
        <v>7.3</v>
      </c>
      <c r="U26" s="14">
        <v>6.2</v>
      </c>
      <c r="V26" s="14">
        <v>6.4</v>
      </c>
      <c r="W26" s="14">
        <v>1.3</v>
      </c>
      <c r="X26" s="15">
        <f t="shared" si="1"/>
        <v>20.3</v>
      </c>
      <c r="Y26" s="15">
        <f t="shared" si="2"/>
        <v>39.4</v>
      </c>
      <c r="Z26" s="16">
        <f t="shared" si="3"/>
        <v>20</v>
      </c>
      <c r="AA26" s="2">
        <f t="shared" si="4"/>
      </c>
      <c r="AB26" s="10"/>
      <c r="AC26" s="10">
        <f t="shared" si="5"/>
        <v>20</v>
      </c>
      <c r="AD26" s="10"/>
      <c r="AE26" s="17">
        <f t="shared" si="6"/>
        <v>6.5</v>
      </c>
      <c r="AF26" s="17">
        <f t="shared" si="7"/>
        <v>6.4</v>
      </c>
      <c r="AG26" s="17">
        <f t="shared" si="8"/>
        <v>6.4</v>
      </c>
      <c r="AH26" s="17">
        <f t="shared" si="9"/>
        <v>6.3</v>
      </c>
      <c r="AI26" s="17">
        <f t="shared" si="10"/>
        <v>6.2</v>
      </c>
      <c r="AJ26" s="18">
        <f t="shared" si="11"/>
        <v>19.1</v>
      </c>
      <c r="AK26" s="18"/>
      <c r="AL26" s="17">
        <f t="shared" si="12"/>
        <v>7.3</v>
      </c>
      <c r="AM26" s="17">
        <f t="shared" si="13"/>
        <v>6.4</v>
      </c>
      <c r="AN26" s="17">
        <f t="shared" si="14"/>
        <v>6.4</v>
      </c>
      <c r="AO26" s="17">
        <f t="shared" si="15"/>
        <v>6.2</v>
      </c>
      <c r="AP26" s="17">
        <f t="shared" si="16"/>
        <v>6.2</v>
      </c>
      <c r="AQ26" s="18">
        <f t="shared" si="17"/>
        <v>19</v>
      </c>
      <c r="AR26" s="19"/>
      <c r="AS26" s="10">
        <f t="shared" si="18"/>
        <v>39400000</v>
      </c>
      <c r="AT26" s="10">
        <f t="shared" si="19"/>
        <v>20300</v>
      </c>
      <c r="AU26" s="20">
        <f t="shared" si="20"/>
        <v>0.0325</v>
      </c>
      <c r="AV26" s="20">
        <f t="shared" si="21"/>
        <v>39420298.7325</v>
      </c>
      <c r="AW26" s="18"/>
      <c r="AX26" s="10"/>
    </row>
    <row r="27" spans="1:50" ht="18" customHeight="1">
      <c r="A27" s="4">
        <v>21</v>
      </c>
      <c r="B27" s="28"/>
      <c r="C27" s="60" t="s">
        <v>130</v>
      </c>
      <c r="D27" s="61"/>
      <c r="E27" s="62"/>
      <c r="F27" s="68" t="s">
        <v>131</v>
      </c>
      <c r="G27" s="64"/>
      <c r="H27" s="83">
        <v>4</v>
      </c>
      <c r="I27" s="66"/>
      <c r="J27" s="67" t="s">
        <v>101</v>
      </c>
      <c r="K27" s="39"/>
      <c r="L27" s="13">
        <v>5.6</v>
      </c>
      <c r="M27" s="13">
        <v>5.8</v>
      </c>
      <c r="N27" s="13">
        <v>5.5</v>
      </c>
      <c r="O27" s="13">
        <v>5.4</v>
      </c>
      <c r="P27" s="13">
        <v>5.5</v>
      </c>
      <c r="Q27" s="15">
        <f t="shared" si="0"/>
        <v>16.6</v>
      </c>
      <c r="R27" s="14">
        <v>7.2</v>
      </c>
      <c r="S27" s="14">
        <v>7.2</v>
      </c>
      <c r="T27" s="14">
        <v>7.1</v>
      </c>
      <c r="U27" s="14">
        <v>6.8</v>
      </c>
      <c r="V27" s="14">
        <v>6.5</v>
      </c>
      <c r="W27" s="14">
        <v>1</v>
      </c>
      <c r="X27" s="15">
        <f t="shared" si="1"/>
        <v>22.1</v>
      </c>
      <c r="Y27" s="15">
        <f t="shared" si="2"/>
        <v>38.7</v>
      </c>
      <c r="Z27" s="16">
        <f t="shared" si="3"/>
        <v>21</v>
      </c>
      <c r="AA27" s="2">
        <f t="shared" si="4"/>
      </c>
      <c r="AB27" s="10"/>
      <c r="AC27" s="10">
        <f t="shared" si="5"/>
        <v>21</v>
      </c>
      <c r="AD27" s="10"/>
      <c r="AE27" s="17">
        <f t="shared" si="6"/>
        <v>5.8</v>
      </c>
      <c r="AF27" s="17">
        <f t="shared" si="7"/>
        <v>5.6</v>
      </c>
      <c r="AG27" s="17">
        <f t="shared" si="8"/>
        <v>5.5</v>
      </c>
      <c r="AH27" s="17">
        <f t="shared" si="9"/>
        <v>5.5</v>
      </c>
      <c r="AI27" s="17">
        <f t="shared" si="10"/>
        <v>5.4</v>
      </c>
      <c r="AJ27" s="18">
        <f t="shared" si="11"/>
        <v>16.6</v>
      </c>
      <c r="AK27" s="18"/>
      <c r="AL27" s="17">
        <f t="shared" si="12"/>
        <v>7.2</v>
      </c>
      <c r="AM27" s="17">
        <f t="shared" si="13"/>
        <v>7.2</v>
      </c>
      <c r="AN27" s="17">
        <f t="shared" si="14"/>
        <v>7.1</v>
      </c>
      <c r="AO27" s="17">
        <f t="shared" si="15"/>
        <v>6.8</v>
      </c>
      <c r="AP27" s="17">
        <f t="shared" si="16"/>
        <v>6.5</v>
      </c>
      <c r="AQ27" s="18">
        <f t="shared" si="17"/>
        <v>21.1</v>
      </c>
      <c r="AR27" s="19"/>
      <c r="AS27" s="10">
        <f t="shared" si="18"/>
        <v>38700000</v>
      </c>
      <c r="AT27" s="10">
        <f t="shared" si="19"/>
        <v>22100</v>
      </c>
      <c r="AU27" s="20">
        <f t="shared" si="20"/>
        <v>0.0348</v>
      </c>
      <c r="AV27" s="20">
        <f t="shared" si="21"/>
        <v>38722099.0348</v>
      </c>
      <c r="AW27" s="18"/>
      <c r="AX27" s="10"/>
    </row>
    <row r="28" spans="1:50" ht="18" customHeight="1">
      <c r="A28" s="4">
        <v>22</v>
      </c>
      <c r="B28" s="28"/>
      <c r="C28" s="60" t="s">
        <v>283</v>
      </c>
      <c r="D28" s="61"/>
      <c r="E28" s="62"/>
      <c r="F28" s="63" t="s">
        <v>114</v>
      </c>
      <c r="G28" s="64"/>
      <c r="H28" s="84">
        <v>5</v>
      </c>
      <c r="I28" s="66"/>
      <c r="J28" s="67" t="s">
        <v>115</v>
      </c>
      <c r="K28" s="39"/>
      <c r="L28" s="13">
        <v>6.3</v>
      </c>
      <c r="M28" s="13">
        <v>6.2</v>
      </c>
      <c r="N28" s="13">
        <v>6.6</v>
      </c>
      <c r="O28" s="13">
        <v>6.4</v>
      </c>
      <c r="P28" s="13">
        <v>6.8</v>
      </c>
      <c r="Q28" s="15">
        <f t="shared" si="0"/>
        <v>19.3</v>
      </c>
      <c r="R28" s="14">
        <v>5.7</v>
      </c>
      <c r="S28" s="14">
        <v>6.1</v>
      </c>
      <c r="T28" s="14">
        <v>5.9</v>
      </c>
      <c r="U28" s="14">
        <v>5.9</v>
      </c>
      <c r="V28" s="14">
        <v>5.8</v>
      </c>
      <c r="W28" s="14">
        <v>1.7</v>
      </c>
      <c r="X28" s="15">
        <f t="shared" si="1"/>
        <v>19.3</v>
      </c>
      <c r="Y28" s="15">
        <f t="shared" si="2"/>
        <v>38.6</v>
      </c>
      <c r="Z28" s="16">
        <f t="shared" si="3"/>
        <v>22</v>
      </c>
      <c r="AA28" s="2">
        <f t="shared" si="4"/>
      </c>
      <c r="AB28" s="10"/>
      <c r="AC28" s="10">
        <f t="shared" si="5"/>
        <v>22</v>
      </c>
      <c r="AD28" s="10"/>
      <c r="AE28" s="17">
        <f t="shared" si="6"/>
        <v>6.8</v>
      </c>
      <c r="AF28" s="17">
        <f t="shared" si="7"/>
        <v>6.6</v>
      </c>
      <c r="AG28" s="17">
        <f t="shared" si="8"/>
        <v>6.4</v>
      </c>
      <c r="AH28" s="17">
        <f t="shared" si="9"/>
        <v>6.3</v>
      </c>
      <c r="AI28" s="17">
        <f t="shared" si="10"/>
        <v>6.2</v>
      </c>
      <c r="AJ28" s="18">
        <f t="shared" si="11"/>
        <v>19.3</v>
      </c>
      <c r="AK28" s="18"/>
      <c r="AL28" s="17">
        <f t="shared" si="12"/>
        <v>6.1</v>
      </c>
      <c r="AM28" s="17">
        <f t="shared" si="13"/>
        <v>5.9</v>
      </c>
      <c r="AN28" s="17">
        <f t="shared" si="14"/>
        <v>5.9</v>
      </c>
      <c r="AO28" s="17">
        <f t="shared" si="15"/>
        <v>5.8</v>
      </c>
      <c r="AP28" s="17">
        <f t="shared" si="16"/>
        <v>5.7</v>
      </c>
      <c r="AQ28" s="18">
        <f t="shared" si="17"/>
        <v>17.6</v>
      </c>
      <c r="AR28" s="19"/>
      <c r="AS28" s="10">
        <f t="shared" si="18"/>
        <v>38600000</v>
      </c>
      <c r="AT28" s="10">
        <f t="shared" si="19"/>
        <v>19300</v>
      </c>
      <c r="AU28" s="20">
        <f t="shared" si="20"/>
        <v>0.029400000000000003</v>
      </c>
      <c r="AV28" s="20">
        <f t="shared" si="21"/>
        <v>38619298.3294</v>
      </c>
      <c r="AW28" s="18"/>
      <c r="AX28" s="10"/>
    </row>
    <row r="29" spans="1:50" ht="18" customHeight="1">
      <c r="A29" s="4">
        <v>23</v>
      </c>
      <c r="B29" s="28"/>
      <c r="C29" s="60" t="s">
        <v>140</v>
      </c>
      <c r="D29" s="61"/>
      <c r="E29" s="62"/>
      <c r="F29" s="68" t="s">
        <v>141</v>
      </c>
      <c r="G29" s="64"/>
      <c r="H29" s="84">
        <v>6</v>
      </c>
      <c r="I29" s="66"/>
      <c r="J29" s="67" t="s">
        <v>115</v>
      </c>
      <c r="K29" s="39"/>
      <c r="L29" s="13"/>
      <c r="M29" s="13"/>
      <c r="N29" s="13"/>
      <c r="O29" s="13"/>
      <c r="P29" s="13"/>
      <c r="Q29" s="15">
        <f t="shared" si="0"/>
        <v>0</v>
      </c>
      <c r="R29" s="14"/>
      <c r="S29" s="14"/>
      <c r="T29" s="14"/>
      <c r="U29" s="14"/>
      <c r="V29" s="14"/>
      <c r="W29" s="14"/>
      <c r="X29" s="15">
        <f t="shared" si="1"/>
        <v>0</v>
      </c>
      <c r="Y29" s="15">
        <f t="shared" si="2"/>
        <v>0</v>
      </c>
      <c r="Z29" s="16">
        <f t="shared" si="3"/>
        <v>23</v>
      </c>
      <c r="AA29" s="2">
        <f t="shared" si="4"/>
      </c>
      <c r="AB29" s="10"/>
      <c r="AC29" s="10">
        <f t="shared" si="5"/>
        <v>23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60"/>
      <c r="D30" s="61"/>
      <c r="E30" s="62"/>
      <c r="F30" s="68"/>
      <c r="G30" s="64"/>
      <c r="H30" s="84"/>
      <c r="I30" s="66"/>
      <c r="J30" s="67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小学校高学年　女子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8" t="s">
        <v>0</v>
      </c>
      <c r="B44" s="138"/>
      <c r="C44" s="144" t="s">
        <v>12</v>
      </c>
      <c r="D44" s="142"/>
      <c r="E44" s="138"/>
      <c r="F44" s="144" t="s">
        <v>13</v>
      </c>
      <c r="G44" s="142"/>
      <c r="H44" s="157" t="s">
        <v>47</v>
      </c>
      <c r="I44" s="138"/>
      <c r="J44" s="144" t="s">
        <v>1</v>
      </c>
      <c r="K44" s="142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10</v>
      </c>
    </row>
    <row r="45" spans="1:48" ht="18" customHeight="1">
      <c r="A45" s="148"/>
      <c r="B45" s="139"/>
      <c r="C45" s="144"/>
      <c r="D45" s="143"/>
      <c r="E45" s="139"/>
      <c r="F45" s="144"/>
      <c r="G45" s="143"/>
      <c r="H45" s="158"/>
      <c r="I45" s="139"/>
      <c r="J45" s="144"/>
      <c r="K45" s="143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>IF($A46&gt;$AG$44,"",INDEX(C$7:C$36,MATCH($AG$44-$A46+1,$Z$7:$Z$36,0)))</f>
        <v>植松遥菜</v>
      </c>
      <c r="D46" s="38"/>
      <c r="E46" s="31"/>
      <c r="F46" s="42" t="str">
        <f aca="true" t="shared" si="22" ref="F46:H55">IF($A46&gt;$AG$44,"",INDEX(F$7:F$36,MATCH($AG$44-$A46+1,$Z$7:$Z$36,0)))</f>
        <v>うえまつ　はるな</v>
      </c>
      <c r="G46" s="40"/>
      <c r="H46" s="95">
        <f t="shared" si="22"/>
        <v>4</v>
      </c>
      <c r="I46" s="29"/>
      <c r="J46" s="42" t="str">
        <f aca="true" t="shared" si="23" ref="J46:J55">IF($A46&gt;$AG$44,"",INDEX(J$7:J$36,MATCH($AG$44-$A46+1,$Z$7:$Z$36,0)))</f>
        <v>八代ＴＣ</v>
      </c>
      <c r="K46" s="42"/>
      <c r="L46" s="160">
        <f aca="true" t="shared" si="24" ref="L46:L55">IF($A46&gt;$AG$44,"",INDEX($Q$7:$Q$36,MATCH($AG$44-$A46+1,$Z$7:$Z$36,0)))</f>
        <v>20.599999999999998</v>
      </c>
      <c r="M46" s="161"/>
      <c r="N46" s="160">
        <f aca="true" t="shared" si="25" ref="N46:N55">IF($A46&gt;$AG$44,"",INDEX($X$7:$X$36,MATCH($AG$44-$A46+1,$Z$7:$Z$36,0)))</f>
        <v>22</v>
      </c>
      <c r="O46" s="161"/>
      <c r="P46" s="160">
        <f aca="true" t="shared" si="26" ref="P46:P55">IF($A46&gt;$AG$44,"",INDEX($Y$7:$Y$36,MATCH($AG$44-$A46+1,$Z$7:$Z$36,0)))</f>
        <v>42.6</v>
      </c>
      <c r="Q46" s="161"/>
      <c r="R46" s="26">
        <v>7.2</v>
      </c>
      <c r="S46" s="26">
        <v>7.4</v>
      </c>
      <c r="T46" s="26">
        <v>6.9</v>
      </c>
      <c r="U46" s="26">
        <v>7.1</v>
      </c>
      <c r="V46" s="26">
        <v>7.6</v>
      </c>
      <c r="W46" s="26">
        <v>1.3</v>
      </c>
      <c r="X46" s="15">
        <f aca="true" t="shared" si="27" ref="X46:X55">IF(C46="","",W46+AJ46)</f>
        <v>23.000000000000004</v>
      </c>
      <c r="Y46" s="15">
        <f aca="true" t="shared" si="28" ref="Y46:Y55">IF(C46="","",ROUND(P46+W46+AJ46,1))</f>
        <v>65.6</v>
      </c>
      <c r="Z46" s="16">
        <f aca="true" t="shared" si="29" ref="Z46:Z55">IF(C46="","",RANK(AV46,AV$46:AV$55,0))</f>
        <v>10</v>
      </c>
      <c r="AA46" s="134"/>
      <c r="AC46" s="10">
        <f aca="true" t="shared" si="30" ref="AC46:AC55">RANK(Y46,Y$46:Y$55,0)</f>
        <v>10</v>
      </c>
      <c r="AE46" s="17">
        <f aca="true" t="shared" si="31" ref="AE46:AE55">IF(R46="",0,LARGE($R46:$V46,1))</f>
        <v>7.6</v>
      </c>
      <c r="AF46" s="17">
        <f aca="true" t="shared" si="32" ref="AF46:AF55">IF(S46="",0,LARGE($R46:$V46,2))</f>
        <v>7.4</v>
      </c>
      <c r="AG46" s="17">
        <f aca="true" t="shared" si="33" ref="AG46:AG55">IF(T46="",0,LARGE($R46:$V46,3))</f>
        <v>7.2</v>
      </c>
      <c r="AH46" s="17">
        <f aca="true" t="shared" si="34" ref="AH46:AH55">IF(U46="",0,LARGE($R46:$V46,4))</f>
        <v>7.1</v>
      </c>
      <c r="AI46" s="17">
        <f aca="true" t="shared" si="35" ref="AI46:AI55">IF(V46="",0,LARGE($R46:$V46,5))</f>
        <v>6.9</v>
      </c>
      <c r="AJ46" s="18">
        <f aca="true" t="shared" si="36" ref="AJ46:AJ55">SUM(AF46:AH46)</f>
        <v>21.700000000000003</v>
      </c>
      <c r="AS46" s="10">
        <f aca="true" t="shared" si="37" ref="AS46:AS55">IF(Y46="",0,Y46*1000000)</f>
        <v>65599999.99999999</v>
      </c>
      <c r="AT46" s="10">
        <f aca="true" t="shared" si="38" ref="AT46:AT55">IF(X46="",0,X46*1000)</f>
        <v>23000.000000000004</v>
      </c>
      <c r="AU46" s="20">
        <f aca="true" t="shared" si="39" ref="AU46:AU55">SUM(R46:V46)/1000</f>
        <v>0.0362</v>
      </c>
      <c r="AV46" s="20">
        <f aca="true" t="shared" si="40" ref="AV46:AV55">ROUND(AS46+AT46-W46+AU46,4)</f>
        <v>65622998.7362</v>
      </c>
    </row>
    <row r="47" spans="1:48" ht="18" customHeight="1">
      <c r="A47" s="4">
        <v>2</v>
      </c>
      <c r="B47" s="28"/>
      <c r="C47" s="45" t="str">
        <f aca="true" t="shared" si="41" ref="C47:C55">IF($A47&gt;$AG$44,"",INDEX(C$7:C$36,MATCH($AG$44-$A47+1,$Z$7:$Z$36,0)))</f>
        <v>赤星　　遼</v>
      </c>
      <c r="D47" s="38"/>
      <c r="E47" s="31"/>
      <c r="F47" s="42" t="str">
        <f t="shared" si="22"/>
        <v>あかほし　はるか</v>
      </c>
      <c r="G47" s="40"/>
      <c r="H47" s="95">
        <f t="shared" si="22"/>
        <v>5</v>
      </c>
      <c r="I47" s="29"/>
      <c r="J47" s="42" t="str">
        <f t="shared" si="23"/>
        <v>熊本ＴＣ</v>
      </c>
      <c r="K47" s="42"/>
      <c r="L47" s="160">
        <f t="shared" si="24"/>
        <v>21.1</v>
      </c>
      <c r="M47" s="161"/>
      <c r="N47" s="160">
        <f t="shared" si="25"/>
        <v>21.7</v>
      </c>
      <c r="O47" s="161"/>
      <c r="P47" s="160">
        <f t="shared" si="26"/>
        <v>42.8</v>
      </c>
      <c r="Q47" s="161"/>
      <c r="R47" s="26">
        <v>7.2</v>
      </c>
      <c r="S47" s="26">
        <v>7.2</v>
      </c>
      <c r="T47" s="26">
        <v>7.1</v>
      </c>
      <c r="U47" s="26">
        <v>6.9</v>
      </c>
      <c r="V47" s="26">
        <v>7.4</v>
      </c>
      <c r="W47" s="26">
        <v>1.4</v>
      </c>
      <c r="X47" s="15">
        <f t="shared" si="27"/>
        <v>22.9</v>
      </c>
      <c r="Y47" s="15">
        <f t="shared" si="28"/>
        <v>65.7</v>
      </c>
      <c r="Z47" s="16">
        <f t="shared" si="29"/>
        <v>9</v>
      </c>
      <c r="AA47" s="134"/>
      <c r="AC47" s="10">
        <f t="shared" si="30"/>
        <v>9</v>
      </c>
      <c r="AE47" s="17">
        <f t="shared" si="31"/>
        <v>7.4</v>
      </c>
      <c r="AF47" s="17">
        <f t="shared" si="32"/>
        <v>7.2</v>
      </c>
      <c r="AG47" s="17">
        <f t="shared" si="33"/>
        <v>7.2</v>
      </c>
      <c r="AH47" s="17">
        <f t="shared" si="34"/>
        <v>7.1</v>
      </c>
      <c r="AI47" s="17">
        <f t="shared" si="35"/>
        <v>6.9</v>
      </c>
      <c r="AJ47" s="18">
        <f t="shared" si="36"/>
        <v>21.5</v>
      </c>
      <c r="AS47" s="10">
        <f t="shared" si="37"/>
        <v>65700000</v>
      </c>
      <c r="AT47" s="10">
        <f t="shared" si="38"/>
        <v>22900</v>
      </c>
      <c r="AU47" s="20">
        <f t="shared" si="39"/>
        <v>0.0358</v>
      </c>
      <c r="AV47" s="20">
        <f t="shared" si="40"/>
        <v>65722898.6358</v>
      </c>
    </row>
    <row r="48" spans="1:48" ht="18" customHeight="1">
      <c r="A48" s="4">
        <v>3</v>
      </c>
      <c r="B48" s="28"/>
      <c r="C48" s="45" t="str">
        <f t="shared" si="41"/>
        <v>久高菜月</v>
      </c>
      <c r="D48" s="38"/>
      <c r="E48" s="31"/>
      <c r="F48" s="42" t="str">
        <f t="shared" si="22"/>
        <v>くだか　なつき</v>
      </c>
      <c r="G48" s="40"/>
      <c r="H48" s="95">
        <f t="shared" si="22"/>
        <v>6</v>
      </c>
      <c r="I48" s="29"/>
      <c r="J48" s="42" t="str">
        <f t="shared" si="23"/>
        <v>ｹﾝｹﾝ体操ｸﾗﾌﾞ</v>
      </c>
      <c r="K48" s="42"/>
      <c r="L48" s="160">
        <f t="shared" si="24"/>
        <v>21</v>
      </c>
      <c r="M48" s="161"/>
      <c r="N48" s="160">
        <f t="shared" si="25"/>
        <v>22.7</v>
      </c>
      <c r="O48" s="161"/>
      <c r="P48" s="160">
        <f t="shared" si="26"/>
        <v>43.7</v>
      </c>
      <c r="Q48" s="161"/>
      <c r="R48" s="26">
        <v>6.9</v>
      </c>
      <c r="S48" s="26">
        <v>6.6</v>
      </c>
      <c r="T48" s="26">
        <v>7.2</v>
      </c>
      <c r="U48" s="26">
        <v>7.4</v>
      </c>
      <c r="V48" s="26">
        <v>7.5</v>
      </c>
      <c r="W48" s="26">
        <v>2.2</v>
      </c>
      <c r="X48" s="15">
        <f t="shared" si="27"/>
        <v>23.7</v>
      </c>
      <c r="Y48" s="15">
        <f t="shared" si="28"/>
        <v>67.4</v>
      </c>
      <c r="Z48" s="16">
        <f t="shared" si="29"/>
        <v>8</v>
      </c>
      <c r="AA48" s="134"/>
      <c r="AC48" s="10">
        <f t="shared" si="30"/>
        <v>8</v>
      </c>
      <c r="AE48" s="17">
        <f t="shared" si="31"/>
        <v>7.5</v>
      </c>
      <c r="AF48" s="17">
        <f t="shared" si="32"/>
        <v>7.4</v>
      </c>
      <c r="AG48" s="17">
        <f t="shared" si="33"/>
        <v>7.2</v>
      </c>
      <c r="AH48" s="17">
        <f t="shared" si="34"/>
        <v>6.9</v>
      </c>
      <c r="AI48" s="17">
        <f t="shared" si="35"/>
        <v>6.6</v>
      </c>
      <c r="AJ48" s="18">
        <f t="shared" si="36"/>
        <v>21.5</v>
      </c>
      <c r="AS48" s="10">
        <f t="shared" si="37"/>
        <v>67400000</v>
      </c>
      <c r="AT48" s="10">
        <f t="shared" si="38"/>
        <v>23700</v>
      </c>
      <c r="AU48" s="20">
        <f t="shared" si="39"/>
        <v>0.0356</v>
      </c>
      <c r="AV48" s="20">
        <f t="shared" si="40"/>
        <v>67423697.8356</v>
      </c>
    </row>
    <row r="49" spans="1:48" ht="18" customHeight="1">
      <c r="A49" s="4">
        <v>4</v>
      </c>
      <c r="B49" s="28"/>
      <c r="C49" s="45" t="str">
        <f t="shared" si="41"/>
        <v>長友彩香</v>
      </c>
      <c r="D49" s="38"/>
      <c r="E49" s="31"/>
      <c r="F49" s="42" t="str">
        <f t="shared" si="22"/>
        <v>ながとも　あやか</v>
      </c>
      <c r="G49" s="40"/>
      <c r="H49" s="95">
        <f t="shared" si="22"/>
        <v>6</v>
      </c>
      <c r="I49" s="29"/>
      <c r="J49" s="42" t="str">
        <f t="shared" si="23"/>
        <v>熊本ＴＣ</v>
      </c>
      <c r="K49" s="42"/>
      <c r="L49" s="160">
        <f t="shared" si="24"/>
        <v>21.7</v>
      </c>
      <c r="M49" s="161"/>
      <c r="N49" s="160">
        <f t="shared" si="25"/>
        <v>23.3</v>
      </c>
      <c r="O49" s="161"/>
      <c r="P49" s="160">
        <f t="shared" si="26"/>
        <v>45</v>
      </c>
      <c r="Q49" s="161"/>
      <c r="R49" s="26">
        <v>7.4</v>
      </c>
      <c r="S49" s="26">
        <v>7.3</v>
      </c>
      <c r="T49" s="26">
        <v>7.1</v>
      </c>
      <c r="U49" s="26">
        <v>7</v>
      </c>
      <c r="V49" s="26">
        <v>7.3</v>
      </c>
      <c r="W49" s="26">
        <v>1.8</v>
      </c>
      <c r="X49" s="15">
        <f t="shared" si="27"/>
        <v>23.5</v>
      </c>
      <c r="Y49" s="15">
        <f t="shared" si="28"/>
        <v>68.5</v>
      </c>
      <c r="Z49" s="16">
        <f t="shared" si="29"/>
        <v>7</v>
      </c>
      <c r="AA49" s="134"/>
      <c r="AC49" s="10">
        <f t="shared" si="30"/>
        <v>7</v>
      </c>
      <c r="AE49" s="17">
        <f t="shared" si="31"/>
        <v>7.4</v>
      </c>
      <c r="AF49" s="17">
        <f t="shared" si="32"/>
        <v>7.3</v>
      </c>
      <c r="AG49" s="17">
        <f t="shared" si="33"/>
        <v>7.3</v>
      </c>
      <c r="AH49" s="17">
        <f t="shared" si="34"/>
        <v>7.1</v>
      </c>
      <c r="AI49" s="17">
        <f t="shared" si="35"/>
        <v>7</v>
      </c>
      <c r="AJ49" s="18">
        <f t="shared" si="36"/>
        <v>21.7</v>
      </c>
      <c r="AS49" s="10">
        <f t="shared" si="37"/>
        <v>68500000</v>
      </c>
      <c r="AT49" s="10">
        <f t="shared" si="38"/>
        <v>23500</v>
      </c>
      <c r="AU49" s="20">
        <f t="shared" si="39"/>
        <v>0.03609999999999999</v>
      </c>
      <c r="AV49" s="20">
        <f t="shared" si="40"/>
        <v>68523498.2361</v>
      </c>
    </row>
    <row r="50" spans="1:48" ht="18" customHeight="1">
      <c r="A50" s="4">
        <v>5</v>
      </c>
      <c r="B50" s="28"/>
      <c r="C50" s="45" t="str">
        <f t="shared" si="41"/>
        <v>小嶋あすか</v>
      </c>
      <c r="D50" s="38"/>
      <c r="E50" s="31"/>
      <c r="F50" s="42" t="str">
        <f t="shared" si="22"/>
        <v>おじま　あすか</v>
      </c>
      <c r="G50" s="40"/>
      <c r="H50" s="95">
        <f t="shared" si="22"/>
        <v>5</v>
      </c>
      <c r="I50" s="29"/>
      <c r="J50" s="42" t="str">
        <f t="shared" si="23"/>
        <v>ｺﾐｭﾆﾃｨｰ・Ｓ・Ｓ</v>
      </c>
      <c r="K50" s="42"/>
      <c r="L50" s="160">
        <f t="shared" si="24"/>
        <v>22.1</v>
      </c>
      <c r="M50" s="161"/>
      <c r="N50" s="160">
        <f t="shared" si="25"/>
        <v>23.7</v>
      </c>
      <c r="O50" s="161"/>
      <c r="P50" s="160">
        <f t="shared" si="26"/>
        <v>45.8</v>
      </c>
      <c r="Q50" s="161"/>
      <c r="R50" s="26">
        <v>7.4</v>
      </c>
      <c r="S50" s="26">
        <v>7.3</v>
      </c>
      <c r="T50" s="26">
        <v>7.2</v>
      </c>
      <c r="U50" s="26">
        <v>7.4</v>
      </c>
      <c r="V50" s="26">
        <v>7.5</v>
      </c>
      <c r="W50" s="26">
        <v>2.3</v>
      </c>
      <c r="X50" s="15">
        <f t="shared" si="27"/>
        <v>24.400000000000002</v>
      </c>
      <c r="Y50" s="15">
        <f t="shared" si="28"/>
        <v>70.2</v>
      </c>
      <c r="Z50" s="16">
        <f t="shared" si="29"/>
        <v>6</v>
      </c>
      <c r="AA50" s="134"/>
      <c r="AC50" s="10">
        <f t="shared" si="30"/>
        <v>6</v>
      </c>
      <c r="AE50" s="17">
        <f t="shared" si="31"/>
        <v>7.5</v>
      </c>
      <c r="AF50" s="17">
        <f t="shared" si="32"/>
        <v>7.4</v>
      </c>
      <c r="AG50" s="17">
        <f t="shared" si="33"/>
        <v>7.4</v>
      </c>
      <c r="AH50" s="17">
        <f t="shared" si="34"/>
        <v>7.3</v>
      </c>
      <c r="AI50" s="17">
        <f t="shared" si="35"/>
        <v>7.2</v>
      </c>
      <c r="AJ50" s="18">
        <f t="shared" si="36"/>
        <v>22.1</v>
      </c>
      <c r="AS50" s="10">
        <f t="shared" si="37"/>
        <v>70200000</v>
      </c>
      <c r="AT50" s="10">
        <f t="shared" si="38"/>
        <v>24400.000000000004</v>
      </c>
      <c r="AU50" s="20">
        <f t="shared" si="39"/>
        <v>0.0368</v>
      </c>
      <c r="AV50" s="20">
        <f t="shared" si="40"/>
        <v>70224397.7368</v>
      </c>
    </row>
    <row r="51" spans="1:48" ht="18" customHeight="1">
      <c r="A51" s="4">
        <v>6</v>
      </c>
      <c r="B51" s="28"/>
      <c r="C51" s="45" t="str">
        <f t="shared" si="41"/>
        <v>知念由花</v>
      </c>
      <c r="D51" s="38"/>
      <c r="E51" s="31"/>
      <c r="F51" s="42" t="str">
        <f t="shared" si="22"/>
        <v>ちねん　ゆか</v>
      </c>
      <c r="G51" s="40"/>
      <c r="H51" s="95">
        <f t="shared" si="22"/>
        <v>6</v>
      </c>
      <c r="I51" s="29"/>
      <c r="J51" s="42" t="str">
        <f t="shared" si="23"/>
        <v>ｹﾝｹﾝ体操ｸﾗﾌﾞ</v>
      </c>
      <c r="K51" s="42"/>
      <c r="L51" s="160">
        <f t="shared" si="24"/>
        <v>22</v>
      </c>
      <c r="M51" s="161"/>
      <c r="N51" s="160">
        <f t="shared" si="25"/>
        <v>24.099999999999998</v>
      </c>
      <c r="O51" s="161"/>
      <c r="P51" s="160">
        <f t="shared" si="26"/>
        <v>46.1</v>
      </c>
      <c r="Q51" s="161"/>
      <c r="R51" s="26">
        <v>7.1</v>
      </c>
      <c r="S51" s="26">
        <v>7.5</v>
      </c>
      <c r="T51" s="26">
        <v>7.4</v>
      </c>
      <c r="U51" s="26">
        <v>7.5</v>
      </c>
      <c r="V51" s="26">
        <v>7.7</v>
      </c>
      <c r="W51" s="26">
        <v>2.2</v>
      </c>
      <c r="X51" s="15">
        <f t="shared" si="27"/>
        <v>24.599999999999998</v>
      </c>
      <c r="Y51" s="15">
        <f t="shared" si="28"/>
        <v>70.7</v>
      </c>
      <c r="Z51" s="16">
        <f t="shared" si="29"/>
        <v>4</v>
      </c>
      <c r="AA51" s="134"/>
      <c r="AC51" s="10">
        <f t="shared" si="30"/>
        <v>4</v>
      </c>
      <c r="AE51" s="17">
        <f t="shared" si="31"/>
        <v>7.7</v>
      </c>
      <c r="AF51" s="17">
        <f t="shared" si="32"/>
        <v>7.5</v>
      </c>
      <c r="AG51" s="17">
        <f t="shared" si="33"/>
        <v>7.5</v>
      </c>
      <c r="AH51" s="17">
        <f t="shared" si="34"/>
        <v>7.4</v>
      </c>
      <c r="AI51" s="17">
        <f t="shared" si="35"/>
        <v>7.1</v>
      </c>
      <c r="AJ51" s="18">
        <f t="shared" si="36"/>
        <v>22.4</v>
      </c>
      <c r="AS51" s="10">
        <f t="shared" si="37"/>
        <v>70700000</v>
      </c>
      <c r="AT51" s="10">
        <f t="shared" si="38"/>
        <v>24599.999999999996</v>
      </c>
      <c r="AU51" s="20">
        <f t="shared" si="39"/>
        <v>0.037200000000000004</v>
      </c>
      <c r="AV51" s="20">
        <f t="shared" si="40"/>
        <v>70724597.8372</v>
      </c>
    </row>
    <row r="52" spans="1:48" ht="18" customHeight="1">
      <c r="A52" s="4">
        <v>7</v>
      </c>
      <c r="B52" s="28"/>
      <c r="C52" s="45" t="str">
        <f t="shared" si="41"/>
        <v>川越茜音</v>
      </c>
      <c r="D52" s="38"/>
      <c r="E52" s="31"/>
      <c r="F52" s="42" t="str">
        <f t="shared" si="22"/>
        <v>かわごえ　あかね</v>
      </c>
      <c r="G52" s="40"/>
      <c r="H52" s="95">
        <f t="shared" si="22"/>
        <v>6</v>
      </c>
      <c r="I52" s="29"/>
      <c r="J52" s="42" t="str">
        <f t="shared" si="23"/>
        <v>小林Ｔ.ＪＵＮＰＩＮ</v>
      </c>
      <c r="K52" s="42"/>
      <c r="L52" s="160">
        <f t="shared" si="24"/>
        <v>22.9</v>
      </c>
      <c r="M52" s="161"/>
      <c r="N52" s="160">
        <f t="shared" si="25"/>
        <v>23.400000000000002</v>
      </c>
      <c r="O52" s="161"/>
      <c r="P52" s="160">
        <f t="shared" si="26"/>
        <v>46.3</v>
      </c>
      <c r="Q52" s="161"/>
      <c r="R52" s="26">
        <v>7.3</v>
      </c>
      <c r="S52" s="26">
        <v>7.1</v>
      </c>
      <c r="T52" s="26">
        <v>7.6</v>
      </c>
      <c r="U52" s="26">
        <v>7.2</v>
      </c>
      <c r="V52" s="26">
        <v>7.4</v>
      </c>
      <c r="W52" s="26">
        <v>2.1</v>
      </c>
      <c r="X52" s="15">
        <f t="shared" si="27"/>
        <v>24</v>
      </c>
      <c r="Y52" s="15">
        <f t="shared" si="28"/>
        <v>70.3</v>
      </c>
      <c r="Z52" s="16">
        <f t="shared" si="29"/>
        <v>5</v>
      </c>
      <c r="AA52" s="134"/>
      <c r="AC52" s="10">
        <f t="shared" si="30"/>
        <v>5</v>
      </c>
      <c r="AE52" s="17">
        <f t="shared" si="31"/>
        <v>7.6</v>
      </c>
      <c r="AF52" s="17">
        <f t="shared" si="32"/>
        <v>7.4</v>
      </c>
      <c r="AG52" s="17">
        <f t="shared" si="33"/>
        <v>7.3</v>
      </c>
      <c r="AH52" s="17">
        <f t="shared" si="34"/>
        <v>7.2</v>
      </c>
      <c r="AI52" s="17">
        <f t="shared" si="35"/>
        <v>7.1</v>
      </c>
      <c r="AJ52" s="18">
        <f t="shared" si="36"/>
        <v>21.9</v>
      </c>
      <c r="AS52" s="10">
        <f t="shared" si="37"/>
        <v>70300000</v>
      </c>
      <c r="AT52" s="10">
        <f t="shared" si="38"/>
        <v>24000</v>
      </c>
      <c r="AU52" s="20">
        <f t="shared" si="39"/>
        <v>0.0366</v>
      </c>
      <c r="AV52" s="20">
        <f t="shared" si="40"/>
        <v>70323997.9366</v>
      </c>
    </row>
    <row r="53" spans="1:48" ht="18" customHeight="1">
      <c r="A53" s="4">
        <v>8</v>
      </c>
      <c r="B53" s="28"/>
      <c r="C53" s="45" t="str">
        <f t="shared" si="41"/>
        <v>今村　　栞</v>
      </c>
      <c r="D53" s="38"/>
      <c r="E53" s="31"/>
      <c r="F53" s="42" t="str">
        <f t="shared" si="22"/>
        <v>いまむら　しおり</v>
      </c>
      <c r="G53" s="40"/>
      <c r="H53" s="95">
        <f t="shared" si="22"/>
        <v>5</v>
      </c>
      <c r="I53" s="29"/>
      <c r="J53" s="42" t="str">
        <f t="shared" si="23"/>
        <v>熊本ＴＣ</v>
      </c>
      <c r="K53" s="42"/>
      <c r="L53" s="160">
        <f t="shared" si="24"/>
        <v>22</v>
      </c>
      <c r="M53" s="161"/>
      <c r="N53" s="160">
        <f t="shared" si="25"/>
        <v>24.400000000000002</v>
      </c>
      <c r="O53" s="161"/>
      <c r="P53" s="160">
        <f t="shared" si="26"/>
        <v>46.4</v>
      </c>
      <c r="Q53" s="161"/>
      <c r="R53" s="26">
        <v>7.7</v>
      </c>
      <c r="S53" s="26">
        <v>7.8</v>
      </c>
      <c r="T53" s="26">
        <v>7.7</v>
      </c>
      <c r="U53" s="26">
        <v>7.5</v>
      </c>
      <c r="V53" s="26">
        <v>7.7</v>
      </c>
      <c r="W53" s="26">
        <v>1.6</v>
      </c>
      <c r="X53" s="15">
        <f t="shared" si="27"/>
        <v>24.700000000000003</v>
      </c>
      <c r="Y53" s="15">
        <f t="shared" si="28"/>
        <v>71.1</v>
      </c>
      <c r="Z53" s="16">
        <f t="shared" si="29"/>
        <v>3</v>
      </c>
      <c r="AA53" s="134"/>
      <c r="AC53" s="10">
        <f t="shared" si="30"/>
        <v>3</v>
      </c>
      <c r="AE53" s="17">
        <f t="shared" si="31"/>
        <v>7.8</v>
      </c>
      <c r="AF53" s="17">
        <f t="shared" si="32"/>
        <v>7.7</v>
      </c>
      <c r="AG53" s="17">
        <f t="shared" si="33"/>
        <v>7.7</v>
      </c>
      <c r="AH53" s="17">
        <f t="shared" si="34"/>
        <v>7.7</v>
      </c>
      <c r="AI53" s="17">
        <f t="shared" si="35"/>
        <v>7.5</v>
      </c>
      <c r="AJ53" s="18">
        <f t="shared" si="36"/>
        <v>23.1</v>
      </c>
      <c r="AS53" s="10">
        <f t="shared" si="37"/>
        <v>71100000</v>
      </c>
      <c r="AT53" s="10">
        <f t="shared" si="38"/>
        <v>24700.000000000004</v>
      </c>
      <c r="AU53" s="20">
        <f t="shared" si="39"/>
        <v>0.0384</v>
      </c>
      <c r="AV53" s="20">
        <f t="shared" si="40"/>
        <v>71124698.4384</v>
      </c>
    </row>
    <row r="54" spans="1:48" ht="18" customHeight="1">
      <c r="A54" s="4">
        <v>9</v>
      </c>
      <c r="B54" s="28"/>
      <c r="C54" s="45" t="str">
        <f t="shared" si="41"/>
        <v>堀川真良</v>
      </c>
      <c r="D54" s="38"/>
      <c r="E54" s="31"/>
      <c r="F54" s="42" t="str">
        <f t="shared" si="22"/>
        <v>ほりかわ　まさら</v>
      </c>
      <c r="G54" s="40"/>
      <c r="H54" s="95">
        <f t="shared" si="22"/>
        <v>4</v>
      </c>
      <c r="I54" s="29"/>
      <c r="J54" s="42" t="str">
        <f t="shared" si="23"/>
        <v>八代ＴＣ</v>
      </c>
      <c r="K54" s="42"/>
      <c r="L54" s="160">
        <f t="shared" si="24"/>
        <v>23.200000000000003</v>
      </c>
      <c r="M54" s="161"/>
      <c r="N54" s="160">
        <f t="shared" si="25"/>
        <v>25.3</v>
      </c>
      <c r="O54" s="161"/>
      <c r="P54" s="160">
        <f t="shared" si="26"/>
        <v>48.5</v>
      </c>
      <c r="Q54" s="161"/>
      <c r="R54" s="26">
        <v>6.8</v>
      </c>
      <c r="S54" s="26">
        <v>7.4</v>
      </c>
      <c r="T54" s="26">
        <v>6.9</v>
      </c>
      <c r="U54" s="26">
        <v>7.3</v>
      </c>
      <c r="V54" s="26">
        <v>7.4</v>
      </c>
      <c r="W54" s="26">
        <v>4.3</v>
      </c>
      <c r="X54" s="15">
        <f t="shared" si="27"/>
        <v>25.900000000000002</v>
      </c>
      <c r="Y54" s="15">
        <f t="shared" si="28"/>
        <v>74.4</v>
      </c>
      <c r="Z54" s="16">
        <f t="shared" si="29"/>
        <v>2</v>
      </c>
      <c r="AA54" s="134"/>
      <c r="AC54" s="10">
        <f t="shared" si="30"/>
        <v>2</v>
      </c>
      <c r="AE54" s="17">
        <f t="shared" si="31"/>
        <v>7.4</v>
      </c>
      <c r="AF54" s="17">
        <f t="shared" si="32"/>
        <v>7.4</v>
      </c>
      <c r="AG54" s="17">
        <f t="shared" si="33"/>
        <v>7.3</v>
      </c>
      <c r="AH54" s="17">
        <f t="shared" si="34"/>
        <v>6.9</v>
      </c>
      <c r="AI54" s="17">
        <f t="shared" si="35"/>
        <v>6.8</v>
      </c>
      <c r="AJ54" s="18">
        <f t="shared" si="36"/>
        <v>21.6</v>
      </c>
      <c r="AS54" s="10">
        <f t="shared" si="37"/>
        <v>74400000</v>
      </c>
      <c r="AT54" s="10">
        <f t="shared" si="38"/>
        <v>25900.000000000004</v>
      </c>
      <c r="AU54" s="20">
        <f t="shared" si="39"/>
        <v>0.035800000000000005</v>
      </c>
      <c r="AV54" s="20">
        <f t="shared" si="40"/>
        <v>74425895.7358</v>
      </c>
    </row>
    <row r="55" spans="1:48" ht="18" customHeight="1">
      <c r="A55" s="4">
        <v>10</v>
      </c>
      <c r="B55" s="28"/>
      <c r="C55" s="45" t="str">
        <f t="shared" si="41"/>
        <v>竹嵜姫花</v>
      </c>
      <c r="D55" s="38"/>
      <c r="E55" s="31"/>
      <c r="F55" s="42" t="str">
        <f t="shared" si="22"/>
        <v>たけざき　ひめか</v>
      </c>
      <c r="G55" s="40"/>
      <c r="H55" s="95">
        <f t="shared" si="22"/>
        <v>6</v>
      </c>
      <c r="I55" s="29"/>
      <c r="J55" s="42" t="str">
        <f t="shared" si="23"/>
        <v>熊本ＴＣ</v>
      </c>
      <c r="K55" s="42"/>
      <c r="L55" s="160">
        <f t="shared" si="24"/>
        <v>24.5</v>
      </c>
      <c r="M55" s="161"/>
      <c r="N55" s="160">
        <f t="shared" si="25"/>
        <v>27.2</v>
      </c>
      <c r="O55" s="161"/>
      <c r="P55" s="160">
        <f t="shared" si="26"/>
        <v>51.7</v>
      </c>
      <c r="Q55" s="161"/>
      <c r="R55" s="26">
        <v>7.4</v>
      </c>
      <c r="S55" s="26">
        <v>7.7</v>
      </c>
      <c r="T55" s="26">
        <v>7.5</v>
      </c>
      <c r="U55" s="26">
        <v>7.8</v>
      </c>
      <c r="V55" s="26">
        <v>8.1</v>
      </c>
      <c r="W55" s="26">
        <v>5</v>
      </c>
      <c r="X55" s="15">
        <f t="shared" si="27"/>
        <v>28</v>
      </c>
      <c r="Y55" s="15">
        <f t="shared" si="28"/>
        <v>79.7</v>
      </c>
      <c r="Z55" s="16">
        <f t="shared" si="29"/>
        <v>1</v>
      </c>
      <c r="AA55" s="134"/>
      <c r="AC55" s="10">
        <f t="shared" si="30"/>
        <v>1</v>
      </c>
      <c r="AE55" s="17">
        <f t="shared" si="31"/>
        <v>8.1</v>
      </c>
      <c r="AF55" s="17">
        <f t="shared" si="32"/>
        <v>7.8</v>
      </c>
      <c r="AG55" s="17">
        <f t="shared" si="33"/>
        <v>7.7</v>
      </c>
      <c r="AH55" s="17">
        <f t="shared" si="34"/>
        <v>7.5</v>
      </c>
      <c r="AI55" s="17">
        <f t="shared" si="35"/>
        <v>7.4</v>
      </c>
      <c r="AJ55" s="18">
        <f t="shared" si="36"/>
        <v>23</v>
      </c>
      <c r="AS55" s="10">
        <f t="shared" si="37"/>
        <v>79700000</v>
      </c>
      <c r="AT55" s="10">
        <f t="shared" si="38"/>
        <v>28000</v>
      </c>
      <c r="AU55" s="20">
        <f t="shared" si="39"/>
        <v>0.0385</v>
      </c>
      <c r="AV55" s="20">
        <f t="shared" si="40"/>
        <v>79727995.0385</v>
      </c>
    </row>
  </sheetData>
  <sheetProtection sheet="1" formatCells="0" formatColumns="0" formatRows="0" selectLockedCells="1"/>
  <mergeCells count="67">
    <mergeCell ref="A5:A6"/>
    <mergeCell ref="AL5:AP5"/>
    <mergeCell ref="Y5:Y6"/>
    <mergeCell ref="Z5:Z6"/>
    <mergeCell ref="J5:J6"/>
    <mergeCell ref="AE5:AI5"/>
    <mergeCell ref="R5:X5"/>
    <mergeCell ref="L5:Q5"/>
    <mergeCell ref="F5:F6"/>
    <mergeCell ref="E5:E6"/>
    <mergeCell ref="A44:A45"/>
    <mergeCell ref="C44:C45"/>
    <mergeCell ref="F44:F45"/>
    <mergeCell ref="J44:J45"/>
    <mergeCell ref="B44:B45"/>
    <mergeCell ref="D44:D45"/>
    <mergeCell ref="E44:E45"/>
    <mergeCell ref="G44:G45"/>
    <mergeCell ref="H44:H45"/>
    <mergeCell ref="I44:I45"/>
    <mergeCell ref="R44:X44"/>
    <mergeCell ref="Y44:Y45"/>
    <mergeCell ref="Z44:Z45"/>
    <mergeCell ref="L44:Q44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L48:M48"/>
    <mergeCell ref="N48:O48"/>
    <mergeCell ref="P48:Q48"/>
    <mergeCell ref="L49:M49"/>
    <mergeCell ref="N49:O49"/>
    <mergeCell ref="P49:Q49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A4:Z4"/>
    <mergeCell ref="K44:K45"/>
    <mergeCell ref="D5:D6"/>
    <mergeCell ref="B5:B6"/>
    <mergeCell ref="K5:K6"/>
    <mergeCell ref="I5:I6"/>
    <mergeCell ref="H5:H6"/>
    <mergeCell ref="G5:G6"/>
    <mergeCell ref="C5:C6"/>
    <mergeCell ref="A43:Z43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44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189</v>
      </c>
      <c r="D7" s="61"/>
      <c r="E7" s="62"/>
      <c r="F7" s="68" t="s">
        <v>190</v>
      </c>
      <c r="G7" s="64"/>
      <c r="H7" s="84">
        <v>5</v>
      </c>
      <c r="I7" s="66"/>
      <c r="J7" s="67" t="s">
        <v>115</v>
      </c>
      <c r="K7" s="39"/>
      <c r="L7" s="13">
        <v>7.9</v>
      </c>
      <c r="M7" s="13">
        <v>8.2</v>
      </c>
      <c r="N7" s="13">
        <v>7.8</v>
      </c>
      <c r="O7" s="13">
        <v>7.5</v>
      </c>
      <c r="P7" s="13">
        <v>7.7</v>
      </c>
      <c r="Q7" s="15">
        <f aca="true" t="shared" si="0" ref="Q7:Q36">IF(C7="","",AJ7)</f>
        <v>23.4</v>
      </c>
      <c r="R7" s="14">
        <v>7</v>
      </c>
      <c r="S7" s="14">
        <v>7.7</v>
      </c>
      <c r="T7" s="14">
        <v>7.7</v>
      </c>
      <c r="U7" s="14">
        <v>8.6</v>
      </c>
      <c r="V7" s="14">
        <v>7.3</v>
      </c>
      <c r="W7" s="14">
        <v>4.9</v>
      </c>
      <c r="X7" s="15">
        <f aca="true" t="shared" si="1" ref="X7:X36">IF(C7="","",W7+AQ7)</f>
        <v>27.6</v>
      </c>
      <c r="Y7" s="15">
        <f aca="true" t="shared" si="2" ref="Y7:Y36">IF(C7="","",ROUND(AJ7+W7+AQ7,1))</f>
        <v>51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8.2</v>
      </c>
      <c r="AF7" s="17">
        <f aca="true" t="shared" si="7" ref="AF7:AF36">IF(M7="",0,LARGE($L7:$P7,2))</f>
        <v>7.9</v>
      </c>
      <c r="AG7" s="17">
        <f aca="true" t="shared" si="8" ref="AG7:AG36">IF(N7="",0,LARGE($L7:$P7,3))</f>
        <v>7.8</v>
      </c>
      <c r="AH7" s="17">
        <f aca="true" t="shared" si="9" ref="AH7:AH36">IF(O7="",0,LARGE($L7:$P7,4))</f>
        <v>7.7</v>
      </c>
      <c r="AI7" s="17">
        <f aca="true" t="shared" si="10" ref="AI7:AI36">IF(P7="",0,LARGE($L7:$P7,5))</f>
        <v>7.5</v>
      </c>
      <c r="AJ7" s="18">
        <f aca="true" t="shared" si="11" ref="AJ7:AJ36">SUM(AF7:AH7)</f>
        <v>23.4</v>
      </c>
      <c r="AK7" s="18"/>
      <c r="AL7" s="17">
        <f aca="true" t="shared" si="12" ref="AL7:AL36">IF(R7="",0,LARGE($R7:$V7,1))</f>
        <v>8.6</v>
      </c>
      <c r="AM7" s="17">
        <f aca="true" t="shared" si="13" ref="AM7:AM36">IF(S7="",0,LARGE($R7:$V7,2))</f>
        <v>7.7</v>
      </c>
      <c r="AN7" s="17">
        <f aca="true" t="shared" si="14" ref="AN7:AN36">IF(T7="",0,LARGE($R7:$V7,3))</f>
        <v>7.7</v>
      </c>
      <c r="AO7" s="17">
        <f aca="true" t="shared" si="15" ref="AO7:AO36">IF(U7="",0,LARGE($R7:$V7,4))</f>
        <v>7.3</v>
      </c>
      <c r="AP7" s="17">
        <f aca="true" t="shared" si="16" ref="AP7:AP36">IF(V7="",0,LARGE($R7:$V7,5))</f>
        <v>7</v>
      </c>
      <c r="AQ7" s="18">
        <f aca="true" t="shared" si="17" ref="AQ7:AQ36">SUM(AM7:AO7)</f>
        <v>22.7</v>
      </c>
      <c r="AR7" s="19"/>
      <c r="AS7" s="10">
        <f aca="true" t="shared" si="18" ref="AS7:AS36">IF(Y7="",0,Y7*1000000)</f>
        <v>51000000</v>
      </c>
      <c r="AT7" s="10">
        <f aca="true" t="shared" si="19" ref="AT7:AT36">IF(X7="",0,X7*1000)</f>
        <v>27600</v>
      </c>
      <c r="AU7" s="20">
        <f aca="true" t="shared" si="20" ref="AU7:AU36">SUM(R7:V7)/1000</f>
        <v>0.038299999999999994</v>
      </c>
      <c r="AV7" s="20">
        <f aca="true" t="shared" si="21" ref="AV7:AV36">ROUND(AS7+AT7-W7+AU7,4)</f>
        <v>51027595.1383</v>
      </c>
      <c r="AW7" s="18"/>
      <c r="AX7" s="10"/>
    </row>
    <row r="8" spans="1:50" ht="18" customHeight="1">
      <c r="A8" s="4">
        <v>2</v>
      </c>
      <c r="B8" s="28"/>
      <c r="C8" s="60" t="s">
        <v>291</v>
      </c>
      <c r="D8" s="61"/>
      <c r="E8" s="62"/>
      <c r="F8" s="68" t="s">
        <v>168</v>
      </c>
      <c r="G8" s="64"/>
      <c r="H8" s="83">
        <v>4</v>
      </c>
      <c r="I8" s="66"/>
      <c r="J8" s="67" t="s">
        <v>169</v>
      </c>
      <c r="K8" s="39"/>
      <c r="L8" s="13">
        <v>7.9</v>
      </c>
      <c r="M8" s="13">
        <v>7.7</v>
      </c>
      <c r="N8" s="13">
        <v>7.3</v>
      </c>
      <c r="O8" s="13">
        <v>7</v>
      </c>
      <c r="P8" s="13">
        <v>7.4</v>
      </c>
      <c r="Q8" s="15">
        <f t="shared" si="0"/>
        <v>22.400000000000002</v>
      </c>
      <c r="R8" s="14">
        <v>7.2</v>
      </c>
      <c r="S8" s="14">
        <v>7.1</v>
      </c>
      <c r="T8" s="14">
        <v>7.4</v>
      </c>
      <c r="U8" s="14">
        <v>7.1</v>
      </c>
      <c r="V8" s="14">
        <v>7.1</v>
      </c>
      <c r="W8" s="14">
        <v>3.7</v>
      </c>
      <c r="X8" s="15">
        <f t="shared" si="1"/>
        <v>25.099999999999998</v>
      </c>
      <c r="Y8" s="15">
        <f t="shared" si="2"/>
        <v>47.5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7.9</v>
      </c>
      <c r="AF8" s="17">
        <f t="shared" si="7"/>
        <v>7.7</v>
      </c>
      <c r="AG8" s="17">
        <f t="shared" si="8"/>
        <v>7.4</v>
      </c>
      <c r="AH8" s="17">
        <f t="shared" si="9"/>
        <v>7.3</v>
      </c>
      <c r="AI8" s="17">
        <f t="shared" si="10"/>
        <v>7</v>
      </c>
      <c r="AJ8" s="18">
        <f t="shared" si="11"/>
        <v>22.400000000000002</v>
      </c>
      <c r="AK8" s="18"/>
      <c r="AL8" s="17">
        <f t="shared" si="12"/>
        <v>7.4</v>
      </c>
      <c r="AM8" s="17">
        <f t="shared" si="13"/>
        <v>7.2</v>
      </c>
      <c r="AN8" s="17">
        <f t="shared" si="14"/>
        <v>7.1</v>
      </c>
      <c r="AO8" s="17">
        <f t="shared" si="15"/>
        <v>7.1</v>
      </c>
      <c r="AP8" s="17">
        <f t="shared" si="16"/>
        <v>7.1</v>
      </c>
      <c r="AQ8" s="18">
        <f t="shared" si="17"/>
        <v>21.4</v>
      </c>
      <c r="AR8" s="19"/>
      <c r="AS8" s="10">
        <f t="shared" si="18"/>
        <v>47500000</v>
      </c>
      <c r="AT8" s="10">
        <f t="shared" si="19"/>
        <v>25099.999999999996</v>
      </c>
      <c r="AU8" s="20">
        <f t="shared" si="20"/>
        <v>0.03590000000000001</v>
      </c>
      <c r="AV8" s="20">
        <f t="shared" si="21"/>
        <v>47525096.3359</v>
      </c>
      <c r="AW8" s="18"/>
      <c r="AX8" s="10"/>
    </row>
    <row r="9" spans="1:50" ht="18" customHeight="1">
      <c r="A9" s="4">
        <v>3</v>
      </c>
      <c r="B9" s="28"/>
      <c r="C9" s="67" t="s">
        <v>164</v>
      </c>
      <c r="D9" s="61"/>
      <c r="E9" s="62"/>
      <c r="F9" s="68" t="s">
        <v>165</v>
      </c>
      <c r="G9" s="64"/>
      <c r="H9" s="84">
        <v>6</v>
      </c>
      <c r="I9" s="66"/>
      <c r="J9" s="67" t="s">
        <v>113</v>
      </c>
      <c r="K9" s="39"/>
      <c r="L9" s="13">
        <v>7.2</v>
      </c>
      <c r="M9" s="13">
        <v>7.5</v>
      </c>
      <c r="N9" s="13">
        <v>7.6</v>
      </c>
      <c r="O9" s="13">
        <v>6.9</v>
      </c>
      <c r="P9" s="13">
        <v>7.5</v>
      </c>
      <c r="Q9" s="15">
        <f t="shared" si="0"/>
        <v>22.2</v>
      </c>
      <c r="R9" s="14">
        <v>6.9</v>
      </c>
      <c r="S9" s="14">
        <v>7.2</v>
      </c>
      <c r="T9" s="14">
        <v>7.3</v>
      </c>
      <c r="U9" s="14">
        <v>7.2</v>
      </c>
      <c r="V9" s="14">
        <v>7</v>
      </c>
      <c r="W9" s="14">
        <v>2.5</v>
      </c>
      <c r="X9" s="15">
        <f t="shared" si="1"/>
        <v>23.9</v>
      </c>
      <c r="Y9" s="15">
        <f t="shared" si="2"/>
        <v>46.1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7.6</v>
      </c>
      <c r="AF9" s="17">
        <f t="shared" si="7"/>
        <v>7.5</v>
      </c>
      <c r="AG9" s="17">
        <f t="shared" si="8"/>
        <v>7.5</v>
      </c>
      <c r="AH9" s="17">
        <f t="shared" si="9"/>
        <v>7.2</v>
      </c>
      <c r="AI9" s="17">
        <f t="shared" si="10"/>
        <v>6.9</v>
      </c>
      <c r="AJ9" s="18">
        <f t="shared" si="11"/>
        <v>22.2</v>
      </c>
      <c r="AK9" s="18"/>
      <c r="AL9" s="17">
        <f t="shared" si="12"/>
        <v>7.3</v>
      </c>
      <c r="AM9" s="17">
        <f t="shared" si="13"/>
        <v>7.2</v>
      </c>
      <c r="AN9" s="17">
        <f t="shared" si="14"/>
        <v>7.2</v>
      </c>
      <c r="AO9" s="17">
        <f t="shared" si="15"/>
        <v>7</v>
      </c>
      <c r="AP9" s="17">
        <f t="shared" si="16"/>
        <v>6.9</v>
      </c>
      <c r="AQ9" s="18">
        <f t="shared" si="17"/>
        <v>21.4</v>
      </c>
      <c r="AR9" s="19"/>
      <c r="AS9" s="10">
        <f t="shared" si="18"/>
        <v>46100000</v>
      </c>
      <c r="AT9" s="10">
        <f t="shared" si="19"/>
        <v>23900</v>
      </c>
      <c r="AU9" s="20">
        <f t="shared" si="20"/>
        <v>0.0356</v>
      </c>
      <c r="AV9" s="20">
        <f t="shared" si="21"/>
        <v>46123897.5356</v>
      </c>
      <c r="AW9" s="18"/>
      <c r="AX9" s="10"/>
    </row>
    <row r="10" spans="1:50" ht="18" customHeight="1">
      <c r="A10" s="4">
        <v>4</v>
      </c>
      <c r="B10" s="28"/>
      <c r="C10" s="60" t="s">
        <v>199</v>
      </c>
      <c r="D10" s="61"/>
      <c r="E10" s="62"/>
      <c r="F10" s="68" t="s">
        <v>200</v>
      </c>
      <c r="G10" s="64"/>
      <c r="H10" s="83">
        <v>6</v>
      </c>
      <c r="I10" s="66"/>
      <c r="J10" s="67" t="s">
        <v>169</v>
      </c>
      <c r="K10" s="39"/>
      <c r="L10" s="13">
        <v>7.5</v>
      </c>
      <c r="M10" s="13">
        <v>7.7</v>
      </c>
      <c r="N10" s="13">
        <v>7.2</v>
      </c>
      <c r="O10" s="13">
        <v>7</v>
      </c>
      <c r="P10" s="13">
        <v>7.2</v>
      </c>
      <c r="Q10" s="15">
        <f t="shared" si="0"/>
        <v>21.9</v>
      </c>
      <c r="R10" s="14">
        <v>7.4</v>
      </c>
      <c r="S10" s="14">
        <v>7.6</v>
      </c>
      <c r="T10" s="14">
        <v>6.8</v>
      </c>
      <c r="U10" s="14">
        <v>7</v>
      </c>
      <c r="V10" s="14">
        <v>7</v>
      </c>
      <c r="W10" s="14">
        <v>2</v>
      </c>
      <c r="X10" s="15">
        <f t="shared" si="1"/>
        <v>23.4</v>
      </c>
      <c r="Y10" s="15">
        <f t="shared" si="2"/>
        <v>45.3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10"/>
      <c r="AE10" s="17">
        <f t="shared" si="6"/>
        <v>7.7</v>
      </c>
      <c r="AF10" s="17">
        <f t="shared" si="7"/>
        <v>7.5</v>
      </c>
      <c r="AG10" s="17">
        <f t="shared" si="8"/>
        <v>7.2</v>
      </c>
      <c r="AH10" s="17">
        <f t="shared" si="9"/>
        <v>7.2</v>
      </c>
      <c r="AI10" s="17">
        <f t="shared" si="10"/>
        <v>7</v>
      </c>
      <c r="AJ10" s="18">
        <f t="shared" si="11"/>
        <v>21.9</v>
      </c>
      <c r="AK10" s="18"/>
      <c r="AL10" s="17">
        <f t="shared" si="12"/>
        <v>7.6</v>
      </c>
      <c r="AM10" s="17">
        <f t="shared" si="13"/>
        <v>7.4</v>
      </c>
      <c r="AN10" s="17">
        <f t="shared" si="14"/>
        <v>7</v>
      </c>
      <c r="AO10" s="17">
        <f t="shared" si="15"/>
        <v>7</v>
      </c>
      <c r="AP10" s="17">
        <f t="shared" si="16"/>
        <v>6.8</v>
      </c>
      <c r="AQ10" s="18">
        <f t="shared" si="17"/>
        <v>21.4</v>
      </c>
      <c r="AR10" s="19"/>
      <c r="AS10" s="10">
        <f t="shared" si="18"/>
        <v>45300000</v>
      </c>
      <c r="AT10" s="10">
        <f t="shared" si="19"/>
        <v>23400</v>
      </c>
      <c r="AU10" s="20">
        <f t="shared" si="20"/>
        <v>0.0358</v>
      </c>
      <c r="AV10" s="20">
        <f t="shared" si="21"/>
        <v>45323398.0358</v>
      </c>
      <c r="AW10" s="18"/>
      <c r="AX10" s="10"/>
    </row>
    <row r="11" spans="1:50" ht="18" customHeight="1">
      <c r="A11" s="4">
        <v>5</v>
      </c>
      <c r="B11" s="28"/>
      <c r="C11" s="60" t="s">
        <v>173</v>
      </c>
      <c r="D11" s="61"/>
      <c r="E11" s="62"/>
      <c r="F11" s="68" t="s">
        <v>174</v>
      </c>
      <c r="G11" s="64"/>
      <c r="H11" s="69">
        <v>5</v>
      </c>
      <c r="I11" s="66"/>
      <c r="J11" s="67" t="s">
        <v>139</v>
      </c>
      <c r="K11" s="39"/>
      <c r="L11" s="13">
        <v>7.5</v>
      </c>
      <c r="M11" s="13">
        <v>7.4</v>
      </c>
      <c r="N11" s="13">
        <v>7</v>
      </c>
      <c r="O11" s="13">
        <v>7</v>
      </c>
      <c r="P11" s="13">
        <v>7</v>
      </c>
      <c r="Q11" s="15">
        <f t="shared" si="0"/>
        <v>21.4</v>
      </c>
      <c r="R11" s="14">
        <v>6.7</v>
      </c>
      <c r="S11" s="14">
        <v>6.7</v>
      </c>
      <c r="T11" s="14">
        <v>6.9</v>
      </c>
      <c r="U11" s="14">
        <v>7</v>
      </c>
      <c r="V11" s="14">
        <v>6.6</v>
      </c>
      <c r="W11" s="14">
        <v>3.1</v>
      </c>
      <c r="X11" s="15">
        <f t="shared" si="1"/>
        <v>23.400000000000002</v>
      </c>
      <c r="Y11" s="15">
        <f t="shared" si="2"/>
        <v>44.8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10"/>
      <c r="AE11" s="17">
        <f t="shared" si="6"/>
        <v>7.5</v>
      </c>
      <c r="AF11" s="17">
        <f t="shared" si="7"/>
        <v>7.4</v>
      </c>
      <c r="AG11" s="17">
        <f t="shared" si="8"/>
        <v>7</v>
      </c>
      <c r="AH11" s="17">
        <f t="shared" si="9"/>
        <v>7</v>
      </c>
      <c r="AI11" s="17">
        <f t="shared" si="10"/>
        <v>7</v>
      </c>
      <c r="AJ11" s="18">
        <f t="shared" si="11"/>
        <v>21.4</v>
      </c>
      <c r="AK11" s="18"/>
      <c r="AL11" s="17">
        <f t="shared" si="12"/>
        <v>7</v>
      </c>
      <c r="AM11" s="17">
        <f t="shared" si="13"/>
        <v>6.9</v>
      </c>
      <c r="AN11" s="17">
        <f t="shared" si="14"/>
        <v>6.7</v>
      </c>
      <c r="AO11" s="17">
        <f t="shared" si="15"/>
        <v>6.7</v>
      </c>
      <c r="AP11" s="17">
        <f t="shared" si="16"/>
        <v>6.6</v>
      </c>
      <c r="AQ11" s="18">
        <f t="shared" si="17"/>
        <v>20.3</v>
      </c>
      <c r="AR11" s="19"/>
      <c r="AS11" s="10">
        <f t="shared" si="18"/>
        <v>44800000</v>
      </c>
      <c r="AT11" s="10">
        <f t="shared" si="19"/>
        <v>23400.000000000004</v>
      </c>
      <c r="AU11" s="20">
        <f t="shared" si="20"/>
        <v>0.0339</v>
      </c>
      <c r="AV11" s="20">
        <f t="shared" si="21"/>
        <v>44823396.9339</v>
      </c>
      <c r="AW11" s="18"/>
      <c r="AX11" s="10"/>
    </row>
    <row r="12" spans="1:50" ht="18" customHeight="1">
      <c r="A12" s="4">
        <v>6</v>
      </c>
      <c r="B12" s="28"/>
      <c r="C12" s="60" t="s">
        <v>166</v>
      </c>
      <c r="D12" s="61"/>
      <c r="E12" s="62"/>
      <c r="F12" s="68" t="s">
        <v>167</v>
      </c>
      <c r="G12" s="64"/>
      <c r="H12" s="69">
        <v>6</v>
      </c>
      <c r="I12" s="66"/>
      <c r="J12" s="111" t="s">
        <v>124</v>
      </c>
      <c r="K12" s="39"/>
      <c r="L12" s="13">
        <v>7.4</v>
      </c>
      <c r="M12" s="13">
        <v>7.1</v>
      </c>
      <c r="N12" s="13">
        <v>6.7</v>
      </c>
      <c r="O12" s="13">
        <v>6.9</v>
      </c>
      <c r="P12" s="13">
        <v>7</v>
      </c>
      <c r="Q12" s="15">
        <f t="shared" si="0"/>
        <v>21</v>
      </c>
      <c r="R12" s="14">
        <v>6.9</v>
      </c>
      <c r="S12" s="14">
        <v>6.9</v>
      </c>
      <c r="T12" s="14">
        <v>6.5</v>
      </c>
      <c r="U12" s="14">
        <v>7</v>
      </c>
      <c r="V12" s="14">
        <v>6.7</v>
      </c>
      <c r="W12" s="14">
        <v>2.3</v>
      </c>
      <c r="X12" s="15">
        <f t="shared" si="1"/>
        <v>22.8</v>
      </c>
      <c r="Y12" s="15">
        <f t="shared" si="2"/>
        <v>43.8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7.4</v>
      </c>
      <c r="AF12" s="17">
        <f t="shared" si="7"/>
        <v>7.1</v>
      </c>
      <c r="AG12" s="17">
        <f t="shared" si="8"/>
        <v>7</v>
      </c>
      <c r="AH12" s="17">
        <f t="shared" si="9"/>
        <v>6.9</v>
      </c>
      <c r="AI12" s="17">
        <f t="shared" si="10"/>
        <v>6.7</v>
      </c>
      <c r="AJ12" s="18">
        <f t="shared" si="11"/>
        <v>21</v>
      </c>
      <c r="AK12" s="18"/>
      <c r="AL12" s="17">
        <f t="shared" si="12"/>
        <v>7</v>
      </c>
      <c r="AM12" s="17">
        <f t="shared" si="13"/>
        <v>6.9</v>
      </c>
      <c r="AN12" s="17">
        <f t="shared" si="14"/>
        <v>6.9</v>
      </c>
      <c r="AO12" s="17">
        <f t="shared" si="15"/>
        <v>6.7</v>
      </c>
      <c r="AP12" s="17">
        <f t="shared" si="16"/>
        <v>6.5</v>
      </c>
      <c r="AQ12" s="18">
        <f t="shared" si="17"/>
        <v>20.5</v>
      </c>
      <c r="AR12" s="19"/>
      <c r="AS12" s="10">
        <f t="shared" si="18"/>
        <v>43800000</v>
      </c>
      <c r="AT12" s="10">
        <f t="shared" si="19"/>
        <v>22800</v>
      </c>
      <c r="AU12" s="20">
        <f t="shared" si="20"/>
        <v>0.034</v>
      </c>
      <c r="AV12" s="20">
        <f t="shared" si="21"/>
        <v>43822797.734</v>
      </c>
      <c r="AW12" s="18"/>
      <c r="AX12" s="10"/>
    </row>
    <row r="13" spans="1:51" ht="18" customHeight="1">
      <c r="A13" s="4">
        <v>7</v>
      </c>
      <c r="B13" s="28"/>
      <c r="C13" s="67" t="s">
        <v>194</v>
      </c>
      <c r="D13" s="61"/>
      <c r="E13" s="62"/>
      <c r="F13" s="68" t="s">
        <v>195</v>
      </c>
      <c r="G13" s="64"/>
      <c r="H13" s="69">
        <v>5</v>
      </c>
      <c r="I13" s="66"/>
      <c r="J13" s="67" t="s">
        <v>113</v>
      </c>
      <c r="K13" s="39"/>
      <c r="L13" s="13">
        <v>7.3</v>
      </c>
      <c r="M13" s="13">
        <v>7.4</v>
      </c>
      <c r="N13" s="13">
        <v>7.4</v>
      </c>
      <c r="O13" s="13">
        <v>7</v>
      </c>
      <c r="P13" s="13">
        <v>7.2</v>
      </c>
      <c r="Q13" s="15">
        <f t="shared" si="0"/>
        <v>21.9</v>
      </c>
      <c r="R13" s="14">
        <v>6.6</v>
      </c>
      <c r="S13" s="14">
        <v>6.6</v>
      </c>
      <c r="T13" s="14">
        <v>7.1</v>
      </c>
      <c r="U13" s="14">
        <v>6.9</v>
      </c>
      <c r="V13" s="14">
        <v>6.2</v>
      </c>
      <c r="W13" s="14">
        <v>1.8</v>
      </c>
      <c r="X13" s="15">
        <f t="shared" si="1"/>
        <v>21.900000000000002</v>
      </c>
      <c r="Y13" s="15">
        <f t="shared" si="2"/>
        <v>43.8</v>
      </c>
      <c r="Z13" s="16">
        <f t="shared" si="3"/>
        <v>7</v>
      </c>
      <c r="AA13" s="2" t="str">
        <f t="shared" si="4"/>
        <v>決勝進出</v>
      </c>
      <c r="AB13" s="10"/>
      <c r="AC13" s="10">
        <f t="shared" si="5"/>
        <v>6</v>
      </c>
      <c r="AD13" s="10"/>
      <c r="AE13" s="17">
        <f t="shared" si="6"/>
        <v>7.4</v>
      </c>
      <c r="AF13" s="17">
        <f t="shared" si="7"/>
        <v>7.4</v>
      </c>
      <c r="AG13" s="17">
        <f t="shared" si="8"/>
        <v>7.3</v>
      </c>
      <c r="AH13" s="17">
        <f t="shared" si="9"/>
        <v>7.2</v>
      </c>
      <c r="AI13" s="17">
        <f t="shared" si="10"/>
        <v>7</v>
      </c>
      <c r="AJ13" s="18">
        <f t="shared" si="11"/>
        <v>21.9</v>
      </c>
      <c r="AK13" s="18"/>
      <c r="AL13" s="17">
        <f t="shared" si="12"/>
        <v>7.1</v>
      </c>
      <c r="AM13" s="17">
        <f t="shared" si="13"/>
        <v>6.9</v>
      </c>
      <c r="AN13" s="17">
        <f t="shared" si="14"/>
        <v>6.6</v>
      </c>
      <c r="AO13" s="17">
        <f t="shared" si="15"/>
        <v>6.6</v>
      </c>
      <c r="AP13" s="17">
        <f t="shared" si="16"/>
        <v>6.2</v>
      </c>
      <c r="AQ13" s="18">
        <f t="shared" si="17"/>
        <v>20.1</v>
      </c>
      <c r="AR13" s="19"/>
      <c r="AS13" s="10">
        <f t="shared" si="18"/>
        <v>43800000</v>
      </c>
      <c r="AT13" s="10">
        <f t="shared" si="19"/>
        <v>21900.000000000004</v>
      </c>
      <c r="AU13" s="20">
        <f t="shared" si="20"/>
        <v>0.0334</v>
      </c>
      <c r="AV13" s="20">
        <f t="shared" si="21"/>
        <v>43821898.2334</v>
      </c>
      <c r="AW13" s="18"/>
      <c r="AX13" s="10"/>
      <c r="AY13" s="21"/>
    </row>
    <row r="14" spans="1:50" ht="18" customHeight="1">
      <c r="A14" s="4">
        <v>8</v>
      </c>
      <c r="B14" s="28"/>
      <c r="C14" s="67" t="s">
        <v>181</v>
      </c>
      <c r="D14" s="61"/>
      <c r="E14" s="62"/>
      <c r="F14" s="68" t="s">
        <v>293</v>
      </c>
      <c r="G14" s="64"/>
      <c r="H14" s="84">
        <v>5</v>
      </c>
      <c r="I14" s="66"/>
      <c r="J14" s="67" t="s">
        <v>113</v>
      </c>
      <c r="K14" s="39"/>
      <c r="L14" s="13">
        <v>6.9</v>
      </c>
      <c r="M14" s="13">
        <v>7</v>
      </c>
      <c r="N14" s="13">
        <v>7.3</v>
      </c>
      <c r="O14" s="13">
        <v>6.9</v>
      </c>
      <c r="P14" s="13">
        <v>7.1</v>
      </c>
      <c r="Q14" s="15">
        <f t="shared" si="0"/>
        <v>21</v>
      </c>
      <c r="R14" s="14">
        <v>6.9</v>
      </c>
      <c r="S14" s="14">
        <v>7</v>
      </c>
      <c r="T14" s="14">
        <v>7.3</v>
      </c>
      <c r="U14" s="14">
        <v>6.9</v>
      </c>
      <c r="V14" s="14">
        <v>6.9</v>
      </c>
      <c r="W14" s="14">
        <v>1.8</v>
      </c>
      <c r="X14" s="15">
        <f t="shared" si="1"/>
        <v>22.6</v>
      </c>
      <c r="Y14" s="15">
        <f t="shared" si="2"/>
        <v>43.6</v>
      </c>
      <c r="Z14" s="16">
        <f t="shared" si="3"/>
        <v>8</v>
      </c>
      <c r="AA14" s="2" t="str">
        <f t="shared" si="4"/>
        <v>決勝進出</v>
      </c>
      <c r="AB14" s="10"/>
      <c r="AC14" s="10">
        <f t="shared" si="5"/>
        <v>8</v>
      </c>
      <c r="AD14" s="22"/>
      <c r="AE14" s="17">
        <f t="shared" si="6"/>
        <v>7.3</v>
      </c>
      <c r="AF14" s="17">
        <f t="shared" si="7"/>
        <v>7.1</v>
      </c>
      <c r="AG14" s="17">
        <f t="shared" si="8"/>
        <v>7</v>
      </c>
      <c r="AH14" s="17">
        <f t="shared" si="9"/>
        <v>6.9</v>
      </c>
      <c r="AI14" s="17">
        <f t="shared" si="10"/>
        <v>6.9</v>
      </c>
      <c r="AJ14" s="17">
        <f t="shared" si="11"/>
        <v>21</v>
      </c>
      <c r="AK14" s="17"/>
      <c r="AL14" s="17">
        <f t="shared" si="12"/>
        <v>7.3</v>
      </c>
      <c r="AM14" s="17">
        <f t="shared" si="13"/>
        <v>7</v>
      </c>
      <c r="AN14" s="17">
        <f t="shared" si="14"/>
        <v>6.9</v>
      </c>
      <c r="AO14" s="17">
        <f t="shared" si="15"/>
        <v>6.9</v>
      </c>
      <c r="AP14" s="17">
        <f t="shared" si="16"/>
        <v>6.9</v>
      </c>
      <c r="AQ14" s="17">
        <f t="shared" si="17"/>
        <v>20.8</v>
      </c>
      <c r="AR14" s="23"/>
      <c r="AS14" s="10">
        <f t="shared" si="18"/>
        <v>43600000</v>
      </c>
      <c r="AT14" s="10">
        <f t="shared" si="19"/>
        <v>22600</v>
      </c>
      <c r="AU14" s="20">
        <f t="shared" si="20"/>
        <v>0.035</v>
      </c>
      <c r="AV14" s="20">
        <f t="shared" si="21"/>
        <v>43622598.235</v>
      </c>
      <c r="AW14" s="18"/>
      <c r="AX14" s="10"/>
    </row>
    <row r="15" spans="1:50" ht="18" customHeight="1">
      <c r="A15" s="4">
        <v>9</v>
      </c>
      <c r="B15" s="28"/>
      <c r="C15" s="60" t="s">
        <v>182</v>
      </c>
      <c r="D15" s="61"/>
      <c r="E15" s="62"/>
      <c r="F15" s="68" t="s">
        <v>183</v>
      </c>
      <c r="G15" s="64"/>
      <c r="H15" s="84">
        <v>6</v>
      </c>
      <c r="I15" s="66"/>
      <c r="J15" s="67" t="s">
        <v>104</v>
      </c>
      <c r="K15" s="39"/>
      <c r="L15" s="13">
        <v>7.3</v>
      </c>
      <c r="M15" s="13">
        <v>7.2</v>
      </c>
      <c r="N15" s="13">
        <v>6.9</v>
      </c>
      <c r="O15" s="13">
        <v>7</v>
      </c>
      <c r="P15" s="13">
        <v>6.8</v>
      </c>
      <c r="Q15" s="15">
        <f t="shared" si="0"/>
        <v>21.1</v>
      </c>
      <c r="R15" s="14">
        <v>7.2</v>
      </c>
      <c r="S15" s="14">
        <v>7.5</v>
      </c>
      <c r="T15" s="14">
        <v>7.2</v>
      </c>
      <c r="U15" s="14">
        <v>7</v>
      </c>
      <c r="V15" s="14">
        <v>6.8</v>
      </c>
      <c r="W15" s="14">
        <v>1.1</v>
      </c>
      <c r="X15" s="15">
        <f t="shared" si="1"/>
        <v>22.5</v>
      </c>
      <c r="Y15" s="15">
        <f t="shared" si="2"/>
        <v>43.6</v>
      </c>
      <c r="Z15" s="16">
        <f t="shared" si="3"/>
        <v>9</v>
      </c>
      <c r="AA15" s="2" t="str">
        <f t="shared" si="4"/>
        <v>決勝進出</v>
      </c>
      <c r="AB15" s="10"/>
      <c r="AC15" s="10">
        <f t="shared" si="5"/>
        <v>8</v>
      </c>
      <c r="AD15" s="22"/>
      <c r="AE15" s="17">
        <f t="shared" si="6"/>
        <v>7.3</v>
      </c>
      <c r="AF15" s="17">
        <f t="shared" si="7"/>
        <v>7.2</v>
      </c>
      <c r="AG15" s="17">
        <f t="shared" si="8"/>
        <v>7</v>
      </c>
      <c r="AH15" s="17">
        <f t="shared" si="9"/>
        <v>6.9</v>
      </c>
      <c r="AI15" s="17">
        <f t="shared" si="10"/>
        <v>6.8</v>
      </c>
      <c r="AJ15" s="17">
        <f t="shared" si="11"/>
        <v>21.1</v>
      </c>
      <c r="AK15" s="17"/>
      <c r="AL15" s="17">
        <f t="shared" si="12"/>
        <v>7.5</v>
      </c>
      <c r="AM15" s="17">
        <f t="shared" si="13"/>
        <v>7.2</v>
      </c>
      <c r="AN15" s="17">
        <f t="shared" si="14"/>
        <v>7.2</v>
      </c>
      <c r="AO15" s="17">
        <f t="shared" si="15"/>
        <v>7</v>
      </c>
      <c r="AP15" s="17">
        <f t="shared" si="16"/>
        <v>6.8</v>
      </c>
      <c r="AQ15" s="17">
        <f t="shared" si="17"/>
        <v>21.4</v>
      </c>
      <c r="AR15" s="23"/>
      <c r="AS15" s="10">
        <f t="shared" si="18"/>
        <v>43600000</v>
      </c>
      <c r="AT15" s="10">
        <f t="shared" si="19"/>
        <v>22500</v>
      </c>
      <c r="AU15" s="20">
        <f t="shared" si="20"/>
        <v>0.035699999999999996</v>
      </c>
      <c r="AV15" s="20">
        <f t="shared" si="21"/>
        <v>43622498.9357</v>
      </c>
      <c r="AW15" s="18"/>
      <c r="AX15" s="10"/>
    </row>
    <row r="16" spans="1:50" ht="18" customHeight="1">
      <c r="A16" s="4">
        <v>10</v>
      </c>
      <c r="B16" s="28"/>
      <c r="C16" s="60" t="s">
        <v>161</v>
      </c>
      <c r="D16" s="61"/>
      <c r="E16" s="62"/>
      <c r="F16" s="68" t="s">
        <v>162</v>
      </c>
      <c r="G16" s="64"/>
      <c r="H16" s="65">
        <v>4</v>
      </c>
      <c r="I16" s="66"/>
      <c r="J16" s="67" t="s">
        <v>163</v>
      </c>
      <c r="K16" s="39"/>
      <c r="L16" s="13">
        <v>7.1</v>
      </c>
      <c r="M16" s="13">
        <v>7.2</v>
      </c>
      <c r="N16" s="13">
        <v>7.3</v>
      </c>
      <c r="O16" s="13">
        <v>6.9</v>
      </c>
      <c r="P16" s="13">
        <v>7</v>
      </c>
      <c r="Q16" s="15">
        <f t="shared" si="0"/>
        <v>21.3</v>
      </c>
      <c r="R16" s="14">
        <v>7.4</v>
      </c>
      <c r="S16" s="14">
        <v>7.1</v>
      </c>
      <c r="T16" s="14">
        <v>6.9</v>
      </c>
      <c r="U16" s="14">
        <v>7</v>
      </c>
      <c r="V16" s="14">
        <v>6.7</v>
      </c>
      <c r="W16" s="14">
        <v>1.3</v>
      </c>
      <c r="X16" s="15">
        <f t="shared" si="1"/>
        <v>22.3</v>
      </c>
      <c r="Y16" s="15">
        <f t="shared" si="2"/>
        <v>43.6</v>
      </c>
      <c r="Z16" s="16">
        <f t="shared" si="3"/>
        <v>10</v>
      </c>
      <c r="AA16" s="2" t="str">
        <f t="shared" si="4"/>
        <v>決勝進出</v>
      </c>
      <c r="AB16" s="10"/>
      <c r="AC16" s="10">
        <f t="shared" si="5"/>
        <v>8</v>
      </c>
      <c r="AD16" s="10"/>
      <c r="AE16" s="17">
        <f t="shared" si="6"/>
        <v>7.3</v>
      </c>
      <c r="AF16" s="17">
        <f t="shared" si="7"/>
        <v>7.2</v>
      </c>
      <c r="AG16" s="17">
        <f t="shared" si="8"/>
        <v>7.1</v>
      </c>
      <c r="AH16" s="17">
        <f t="shared" si="9"/>
        <v>7</v>
      </c>
      <c r="AI16" s="17">
        <f t="shared" si="10"/>
        <v>6.9</v>
      </c>
      <c r="AJ16" s="18">
        <f t="shared" si="11"/>
        <v>21.3</v>
      </c>
      <c r="AK16" s="18"/>
      <c r="AL16" s="17">
        <f t="shared" si="12"/>
        <v>7.4</v>
      </c>
      <c r="AM16" s="17">
        <f t="shared" si="13"/>
        <v>7.1</v>
      </c>
      <c r="AN16" s="17">
        <f t="shared" si="14"/>
        <v>7</v>
      </c>
      <c r="AO16" s="17">
        <f t="shared" si="15"/>
        <v>6.9</v>
      </c>
      <c r="AP16" s="17">
        <f t="shared" si="16"/>
        <v>6.7</v>
      </c>
      <c r="AQ16" s="18">
        <f t="shared" si="17"/>
        <v>21</v>
      </c>
      <c r="AR16" s="19"/>
      <c r="AS16" s="10">
        <f t="shared" si="18"/>
        <v>43600000</v>
      </c>
      <c r="AT16" s="10">
        <f t="shared" si="19"/>
        <v>22300</v>
      </c>
      <c r="AU16" s="20">
        <f t="shared" si="20"/>
        <v>0.0351</v>
      </c>
      <c r="AV16" s="20">
        <f t="shared" si="21"/>
        <v>43622298.7351</v>
      </c>
      <c r="AW16" s="18"/>
      <c r="AX16" s="10"/>
    </row>
    <row r="17" spans="1:50" ht="18" customHeight="1">
      <c r="A17" s="4">
        <v>11</v>
      </c>
      <c r="B17" s="28"/>
      <c r="C17" s="60" t="s">
        <v>159</v>
      </c>
      <c r="D17" s="61"/>
      <c r="E17" s="62"/>
      <c r="F17" s="68" t="s">
        <v>160</v>
      </c>
      <c r="G17" s="64"/>
      <c r="H17" s="65">
        <v>5</v>
      </c>
      <c r="I17" s="66"/>
      <c r="J17" s="67" t="s">
        <v>101</v>
      </c>
      <c r="K17" s="39"/>
      <c r="L17" s="13">
        <v>7.4</v>
      </c>
      <c r="M17" s="13">
        <v>7.5</v>
      </c>
      <c r="N17" s="13">
        <v>6.8</v>
      </c>
      <c r="O17" s="13">
        <v>7</v>
      </c>
      <c r="P17" s="13">
        <v>7.2</v>
      </c>
      <c r="Q17" s="15">
        <f t="shared" si="0"/>
        <v>21.6</v>
      </c>
      <c r="R17" s="14">
        <v>6.9</v>
      </c>
      <c r="S17" s="14">
        <v>7.2</v>
      </c>
      <c r="T17" s="14">
        <v>6.6</v>
      </c>
      <c r="U17" s="14">
        <v>6.9</v>
      </c>
      <c r="V17" s="14">
        <v>6.6</v>
      </c>
      <c r="W17" s="14">
        <v>1.6</v>
      </c>
      <c r="X17" s="15">
        <f t="shared" si="1"/>
        <v>22</v>
      </c>
      <c r="Y17" s="15">
        <f t="shared" si="2"/>
        <v>43.6</v>
      </c>
      <c r="Z17" s="16">
        <f t="shared" si="3"/>
        <v>11</v>
      </c>
      <c r="AA17" s="2">
        <f t="shared" si="4"/>
      </c>
      <c r="AB17" s="10"/>
      <c r="AC17" s="10">
        <f t="shared" si="5"/>
        <v>8</v>
      </c>
      <c r="AD17" s="10"/>
      <c r="AE17" s="17">
        <f t="shared" si="6"/>
        <v>7.5</v>
      </c>
      <c r="AF17" s="17">
        <f t="shared" si="7"/>
        <v>7.4</v>
      </c>
      <c r="AG17" s="17">
        <f t="shared" si="8"/>
        <v>7.2</v>
      </c>
      <c r="AH17" s="17">
        <f t="shared" si="9"/>
        <v>7</v>
      </c>
      <c r="AI17" s="17">
        <f t="shared" si="10"/>
        <v>6.8</v>
      </c>
      <c r="AJ17" s="18">
        <f t="shared" si="11"/>
        <v>21.6</v>
      </c>
      <c r="AK17" s="18"/>
      <c r="AL17" s="17">
        <f t="shared" si="12"/>
        <v>7.2</v>
      </c>
      <c r="AM17" s="17">
        <f t="shared" si="13"/>
        <v>6.9</v>
      </c>
      <c r="AN17" s="17">
        <f t="shared" si="14"/>
        <v>6.9</v>
      </c>
      <c r="AO17" s="17">
        <f t="shared" si="15"/>
        <v>6.6</v>
      </c>
      <c r="AP17" s="17">
        <f t="shared" si="16"/>
        <v>6.6</v>
      </c>
      <c r="AQ17" s="18">
        <f t="shared" si="17"/>
        <v>20.4</v>
      </c>
      <c r="AR17" s="19"/>
      <c r="AS17" s="10">
        <f t="shared" si="18"/>
        <v>43600000</v>
      </c>
      <c r="AT17" s="10">
        <f t="shared" si="19"/>
        <v>22000</v>
      </c>
      <c r="AU17" s="20">
        <f t="shared" si="20"/>
        <v>0.0342</v>
      </c>
      <c r="AV17" s="20">
        <f t="shared" si="21"/>
        <v>43621998.4342</v>
      </c>
      <c r="AW17" s="18"/>
      <c r="AX17" s="10"/>
    </row>
    <row r="18" spans="1:50" ht="18" customHeight="1">
      <c r="A18" s="4">
        <v>12</v>
      </c>
      <c r="B18" s="28"/>
      <c r="C18" s="60" t="s">
        <v>294</v>
      </c>
      <c r="D18" s="61"/>
      <c r="E18" s="62"/>
      <c r="F18" s="68" t="s">
        <v>198</v>
      </c>
      <c r="G18" s="64"/>
      <c r="H18" s="83">
        <v>5</v>
      </c>
      <c r="I18" s="66"/>
      <c r="J18" s="67" t="s">
        <v>101</v>
      </c>
      <c r="K18" s="39"/>
      <c r="L18" s="13">
        <v>7</v>
      </c>
      <c r="M18" s="13">
        <v>7</v>
      </c>
      <c r="N18" s="13">
        <v>7</v>
      </c>
      <c r="O18" s="13">
        <v>7</v>
      </c>
      <c r="P18" s="13">
        <v>6.7</v>
      </c>
      <c r="Q18" s="15">
        <f t="shared" si="0"/>
        <v>21</v>
      </c>
      <c r="R18" s="14">
        <v>7</v>
      </c>
      <c r="S18" s="14">
        <v>7</v>
      </c>
      <c r="T18" s="14">
        <v>6.9</v>
      </c>
      <c r="U18" s="14">
        <v>6.6</v>
      </c>
      <c r="V18" s="14">
        <v>6.8</v>
      </c>
      <c r="W18" s="14">
        <v>1.2</v>
      </c>
      <c r="X18" s="15">
        <f t="shared" si="1"/>
        <v>21.9</v>
      </c>
      <c r="Y18" s="15">
        <f t="shared" si="2"/>
        <v>42.9</v>
      </c>
      <c r="Z18" s="16">
        <f t="shared" si="3"/>
        <v>12</v>
      </c>
      <c r="AA18" s="2">
        <f t="shared" si="4"/>
      </c>
      <c r="AB18" s="10"/>
      <c r="AC18" s="10">
        <f t="shared" si="5"/>
        <v>12</v>
      </c>
      <c r="AD18" s="10"/>
      <c r="AE18" s="17">
        <f t="shared" si="6"/>
        <v>7</v>
      </c>
      <c r="AF18" s="17">
        <f t="shared" si="7"/>
        <v>7</v>
      </c>
      <c r="AG18" s="17">
        <f t="shared" si="8"/>
        <v>7</v>
      </c>
      <c r="AH18" s="17">
        <f t="shared" si="9"/>
        <v>7</v>
      </c>
      <c r="AI18" s="17">
        <f t="shared" si="10"/>
        <v>6.7</v>
      </c>
      <c r="AJ18" s="18">
        <f t="shared" si="11"/>
        <v>21</v>
      </c>
      <c r="AK18" s="18"/>
      <c r="AL18" s="17">
        <f t="shared" si="12"/>
        <v>7</v>
      </c>
      <c r="AM18" s="17">
        <f t="shared" si="13"/>
        <v>7</v>
      </c>
      <c r="AN18" s="17">
        <f t="shared" si="14"/>
        <v>6.9</v>
      </c>
      <c r="AO18" s="17">
        <f t="shared" si="15"/>
        <v>6.8</v>
      </c>
      <c r="AP18" s="17">
        <f t="shared" si="16"/>
        <v>6.6</v>
      </c>
      <c r="AQ18" s="18">
        <f t="shared" si="17"/>
        <v>20.7</v>
      </c>
      <c r="AR18" s="19"/>
      <c r="AS18" s="10">
        <f t="shared" si="18"/>
        <v>42900000</v>
      </c>
      <c r="AT18" s="10">
        <f t="shared" si="19"/>
        <v>21900</v>
      </c>
      <c r="AU18" s="20">
        <f t="shared" si="20"/>
        <v>0.0343</v>
      </c>
      <c r="AV18" s="20">
        <f t="shared" si="21"/>
        <v>42921898.8343</v>
      </c>
      <c r="AW18" s="18"/>
      <c r="AX18" s="10"/>
    </row>
    <row r="19" spans="1:50" ht="18" customHeight="1">
      <c r="A19" s="4">
        <v>13</v>
      </c>
      <c r="B19" s="28"/>
      <c r="C19" s="60" t="s">
        <v>179</v>
      </c>
      <c r="D19" s="61"/>
      <c r="E19" s="62"/>
      <c r="F19" s="68" t="s">
        <v>180</v>
      </c>
      <c r="G19" s="64"/>
      <c r="H19" s="83">
        <v>6</v>
      </c>
      <c r="I19" s="66"/>
      <c r="J19" s="67" t="s">
        <v>169</v>
      </c>
      <c r="K19" s="39"/>
      <c r="L19" s="13">
        <v>6.7</v>
      </c>
      <c r="M19" s="13">
        <v>7.1</v>
      </c>
      <c r="N19" s="13">
        <v>6.6</v>
      </c>
      <c r="O19" s="13">
        <v>6.8</v>
      </c>
      <c r="P19" s="13">
        <v>7</v>
      </c>
      <c r="Q19" s="15">
        <f t="shared" si="0"/>
        <v>20.5</v>
      </c>
      <c r="R19" s="14">
        <v>6.7</v>
      </c>
      <c r="S19" s="14">
        <v>6.8</v>
      </c>
      <c r="T19" s="14">
        <v>7</v>
      </c>
      <c r="U19" s="14">
        <v>6.7</v>
      </c>
      <c r="V19" s="14">
        <v>6.5</v>
      </c>
      <c r="W19" s="14">
        <v>1.7</v>
      </c>
      <c r="X19" s="15">
        <f t="shared" si="1"/>
        <v>21.9</v>
      </c>
      <c r="Y19" s="15">
        <f t="shared" si="2"/>
        <v>42.4</v>
      </c>
      <c r="Z19" s="16">
        <f t="shared" si="3"/>
        <v>13</v>
      </c>
      <c r="AA19" s="2">
        <f t="shared" si="4"/>
      </c>
      <c r="AB19" s="10"/>
      <c r="AC19" s="10">
        <f t="shared" si="5"/>
        <v>13</v>
      </c>
      <c r="AD19" s="10"/>
      <c r="AE19" s="17">
        <f t="shared" si="6"/>
        <v>7.1</v>
      </c>
      <c r="AF19" s="17">
        <f t="shared" si="7"/>
        <v>7</v>
      </c>
      <c r="AG19" s="17">
        <f t="shared" si="8"/>
        <v>6.8</v>
      </c>
      <c r="AH19" s="17">
        <f t="shared" si="9"/>
        <v>6.7</v>
      </c>
      <c r="AI19" s="17">
        <f t="shared" si="10"/>
        <v>6.6</v>
      </c>
      <c r="AJ19" s="18">
        <f t="shared" si="11"/>
        <v>20.5</v>
      </c>
      <c r="AK19" s="18"/>
      <c r="AL19" s="17">
        <f t="shared" si="12"/>
        <v>7</v>
      </c>
      <c r="AM19" s="17">
        <f t="shared" si="13"/>
        <v>6.8</v>
      </c>
      <c r="AN19" s="17">
        <f t="shared" si="14"/>
        <v>6.7</v>
      </c>
      <c r="AO19" s="17">
        <f t="shared" si="15"/>
        <v>6.7</v>
      </c>
      <c r="AP19" s="17">
        <f t="shared" si="16"/>
        <v>6.5</v>
      </c>
      <c r="AQ19" s="18">
        <f t="shared" si="17"/>
        <v>20.2</v>
      </c>
      <c r="AR19" s="19"/>
      <c r="AS19" s="10">
        <f t="shared" si="18"/>
        <v>42400000</v>
      </c>
      <c r="AT19" s="10">
        <f t="shared" si="19"/>
        <v>21900</v>
      </c>
      <c r="AU19" s="20">
        <f t="shared" si="20"/>
        <v>0.0337</v>
      </c>
      <c r="AV19" s="20">
        <f t="shared" si="21"/>
        <v>42421898.3337</v>
      </c>
      <c r="AW19" s="18"/>
      <c r="AX19" s="10"/>
    </row>
    <row r="20" spans="1:50" ht="18" customHeight="1">
      <c r="A20" s="4">
        <v>14</v>
      </c>
      <c r="B20" s="28"/>
      <c r="C20" s="60" t="s">
        <v>292</v>
      </c>
      <c r="D20" s="61"/>
      <c r="E20" s="62"/>
      <c r="F20" s="68" t="s">
        <v>177</v>
      </c>
      <c r="G20" s="64"/>
      <c r="H20" s="65">
        <v>6</v>
      </c>
      <c r="I20" s="66"/>
      <c r="J20" s="67" t="s">
        <v>178</v>
      </c>
      <c r="K20" s="39"/>
      <c r="L20" s="13">
        <v>6.7</v>
      </c>
      <c r="M20" s="13">
        <v>6.9</v>
      </c>
      <c r="N20" s="13">
        <v>6.8</v>
      </c>
      <c r="O20" s="13">
        <v>6.8</v>
      </c>
      <c r="P20" s="13">
        <v>7</v>
      </c>
      <c r="Q20" s="15">
        <f t="shared" si="0"/>
        <v>20.5</v>
      </c>
      <c r="R20" s="14">
        <v>6.9</v>
      </c>
      <c r="S20" s="14">
        <v>6.8</v>
      </c>
      <c r="T20" s="14">
        <v>6.6</v>
      </c>
      <c r="U20" s="14">
        <v>6.4</v>
      </c>
      <c r="V20" s="14">
        <v>6.7</v>
      </c>
      <c r="W20" s="14">
        <v>1.7</v>
      </c>
      <c r="X20" s="15">
        <f t="shared" si="1"/>
        <v>21.8</v>
      </c>
      <c r="Y20" s="15">
        <f t="shared" si="2"/>
        <v>42.3</v>
      </c>
      <c r="Z20" s="16">
        <f t="shared" si="3"/>
        <v>14</v>
      </c>
      <c r="AA20" s="2">
        <f t="shared" si="4"/>
      </c>
      <c r="AB20" s="10"/>
      <c r="AC20" s="10">
        <f t="shared" si="5"/>
        <v>14</v>
      </c>
      <c r="AD20" s="10"/>
      <c r="AE20" s="17">
        <f t="shared" si="6"/>
        <v>7</v>
      </c>
      <c r="AF20" s="17">
        <f t="shared" si="7"/>
        <v>6.9</v>
      </c>
      <c r="AG20" s="17">
        <f t="shared" si="8"/>
        <v>6.8</v>
      </c>
      <c r="AH20" s="17">
        <f t="shared" si="9"/>
        <v>6.8</v>
      </c>
      <c r="AI20" s="17">
        <f t="shared" si="10"/>
        <v>6.7</v>
      </c>
      <c r="AJ20" s="18">
        <f t="shared" si="11"/>
        <v>20.5</v>
      </c>
      <c r="AK20" s="18"/>
      <c r="AL20" s="17">
        <f t="shared" si="12"/>
        <v>6.9</v>
      </c>
      <c r="AM20" s="17">
        <f t="shared" si="13"/>
        <v>6.8</v>
      </c>
      <c r="AN20" s="17">
        <f t="shared" si="14"/>
        <v>6.7</v>
      </c>
      <c r="AO20" s="17">
        <f t="shared" si="15"/>
        <v>6.6</v>
      </c>
      <c r="AP20" s="17">
        <f t="shared" si="16"/>
        <v>6.4</v>
      </c>
      <c r="AQ20" s="18">
        <f t="shared" si="17"/>
        <v>20.1</v>
      </c>
      <c r="AR20" s="19"/>
      <c r="AS20" s="10">
        <f t="shared" si="18"/>
        <v>42300000</v>
      </c>
      <c r="AT20" s="10">
        <f t="shared" si="19"/>
        <v>21800</v>
      </c>
      <c r="AU20" s="20">
        <f t="shared" si="20"/>
        <v>0.0334</v>
      </c>
      <c r="AV20" s="20">
        <f t="shared" si="21"/>
        <v>42321798.3334</v>
      </c>
      <c r="AW20" s="18"/>
      <c r="AX20" s="10"/>
    </row>
    <row r="21" spans="1:50" ht="18" customHeight="1">
      <c r="A21" s="4">
        <v>15</v>
      </c>
      <c r="B21" s="28"/>
      <c r="C21" s="60" t="s">
        <v>184</v>
      </c>
      <c r="D21" s="61"/>
      <c r="E21" s="62"/>
      <c r="F21" s="68" t="s">
        <v>185</v>
      </c>
      <c r="G21" s="64"/>
      <c r="H21" s="69">
        <v>4</v>
      </c>
      <c r="I21" s="66"/>
      <c r="J21" s="67" t="s">
        <v>186</v>
      </c>
      <c r="K21" s="39"/>
      <c r="L21" s="13">
        <v>6.8</v>
      </c>
      <c r="M21" s="13">
        <v>6.6</v>
      </c>
      <c r="N21" s="13">
        <v>6.7</v>
      </c>
      <c r="O21" s="13">
        <v>6.3</v>
      </c>
      <c r="P21" s="13">
        <v>6.7</v>
      </c>
      <c r="Q21" s="15">
        <f t="shared" si="0"/>
        <v>20</v>
      </c>
      <c r="R21" s="14">
        <v>6.8</v>
      </c>
      <c r="S21" s="14">
        <v>6.6</v>
      </c>
      <c r="T21" s="14">
        <v>6.7</v>
      </c>
      <c r="U21" s="14">
        <v>6.4</v>
      </c>
      <c r="V21" s="14">
        <v>6.6</v>
      </c>
      <c r="W21" s="14">
        <v>1.1</v>
      </c>
      <c r="X21" s="15">
        <f t="shared" si="1"/>
        <v>21</v>
      </c>
      <c r="Y21" s="15">
        <f t="shared" si="2"/>
        <v>41</v>
      </c>
      <c r="Z21" s="16">
        <f t="shared" si="3"/>
        <v>15</v>
      </c>
      <c r="AA21" s="2">
        <f t="shared" si="4"/>
      </c>
      <c r="AB21" s="10"/>
      <c r="AC21" s="10">
        <f t="shared" si="5"/>
        <v>15</v>
      </c>
      <c r="AD21" s="10"/>
      <c r="AE21" s="17">
        <f t="shared" si="6"/>
        <v>6.8</v>
      </c>
      <c r="AF21" s="17">
        <f t="shared" si="7"/>
        <v>6.7</v>
      </c>
      <c r="AG21" s="17">
        <f t="shared" si="8"/>
        <v>6.7</v>
      </c>
      <c r="AH21" s="17">
        <f t="shared" si="9"/>
        <v>6.6</v>
      </c>
      <c r="AI21" s="17">
        <f t="shared" si="10"/>
        <v>6.3</v>
      </c>
      <c r="AJ21" s="18">
        <f t="shared" si="11"/>
        <v>20</v>
      </c>
      <c r="AK21" s="18"/>
      <c r="AL21" s="17">
        <f t="shared" si="12"/>
        <v>6.8</v>
      </c>
      <c r="AM21" s="17">
        <f t="shared" si="13"/>
        <v>6.7</v>
      </c>
      <c r="AN21" s="17">
        <f t="shared" si="14"/>
        <v>6.6</v>
      </c>
      <c r="AO21" s="17">
        <f t="shared" si="15"/>
        <v>6.6</v>
      </c>
      <c r="AP21" s="17">
        <f t="shared" si="16"/>
        <v>6.4</v>
      </c>
      <c r="AQ21" s="18">
        <f t="shared" si="17"/>
        <v>19.9</v>
      </c>
      <c r="AR21" s="19"/>
      <c r="AS21" s="10">
        <f t="shared" si="18"/>
        <v>41000000</v>
      </c>
      <c r="AT21" s="10">
        <f t="shared" si="19"/>
        <v>21000</v>
      </c>
      <c r="AU21" s="20">
        <f t="shared" si="20"/>
        <v>0.033100000000000004</v>
      </c>
      <c r="AV21" s="20">
        <f t="shared" si="21"/>
        <v>41020998.9331</v>
      </c>
      <c r="AW21" s="18"/>
      <c r="AX21" s="10"/>
    </row>
    <row r="22" spans="1:50" ht="18" customHeight="1">
      <c r="A22" s="4">
        <v>16</v>
      </c>
      <c r="B22" s="28"/>
      <c r="C22" s="60" t="s">
        <v>196</v>
      </c>
      <c r="D22" s="61"/>
      <c r="E22" s="62"/>
      <c r="F22" s="68" t="s">
        <v>197</v>
      </c>
      <c r="G22" s="64"/>
      <c r="H22" s="83">
        <v>4</v>
      </c>
      <c r="I22" s="66"/>
      <c r="J22" s="67" t="s">
        <v>107</v>
      </c>
      <c r="K22" s="39"/>
      <c r="L22" s="13">
        <v>6.9</v>
      </c>
      <c r="M22" s="13">
        <v>6.7</v>
      </c>
      <c r="N22" s="13">
        <v>6.4</v>
      </c>
      <c r="O22" s="13">
        <v>6.2</v>
      </c>
      <c r="P22" s="13">
        <v>6.5</v>
      </c>
      <c r="Q22" s="15">
        <f t="shared" si="0"/>
        <v>19.6</v>
      </c>
      <c r="R22" s="14">
        <v>6.9</v>
      </c>
      <c r="S22" s="14">
        <v>6.7</v>
      </c>
      <c r="T22" s="14">
        <v>6.8</v>
      </c>
      <c r="U22" s="14">
        <v>6.6</v>
      </c>
      <c r="V22" s="14">
        <v>6.5</v>
      </c>
      <c r="W22" s="14">
        <v>1</v>
      </c>
      <c r="X22" s="15">
        <f t="shared" si="1"/>
        <v>21.1</v>
      </c>
      <c r="Y22" s="15">
        <f t="shared" si="2"/>
        <v>40.7</v>
      </c>
      <c r="Z22" s="16">
        <f t="shared" si="3"/>
        <v>16</v>
      </c>
      <c r="AA22" s="2">
        <f t="shared" si="4"/>
      </c>
      <c r="AB22" s="10"/>
      <c r="AC22" s="10">
        <f t="shared" si="5"/>
        <v>16</v>
      </c>
      <c r="AD22" s="10"/>
      <c r="AE22" s="17">
        <f t="shared" si="6"/>
        <v>6.9</v>
      </c>
      <c r="AF22" s="17">
        <f t="shared" si="7"/>
        <v>6.7</v>
      </c>
      <c r="AG22" s="17">
        <f t="shared" si="8"/>
        <v>6.5</v>
      </c>
      <c r="AH22" s="17">
        <f t="shared" si="9"/>
        <v>6.4</v>
      </c>
      <c r="AI22" s="17">
        <f t="shared" si="10"/>
        <v>6.2</v>
      </c>
      <c r="AJ22" s="18">
        <f t="shared" si="11"/>
        <v>19.6</v>
      </c>
      <c r="AK22" s="18"/>
      <c r="AL22" s="17">
        <f t="shared" si="12"/>
        <v>6.9</v>
      </c>
      <c r="AM22" s="17">
        <f t="shared" si="13"/>
        <v>6.8</v>
      </c>
      <c r="AN22" s="17">
        <f t="shared" si="14"/>
        <v>6.7</v>
      </c>
      <c r="AO22" s="17">
        <f t="shared" si="15"/>
        <v>6.6</v>
      </c>
      <c r="AP22" s="17">
        <f t="shared" si="16"/>
        <v>6.5</v>
      </c>
      <c r="AQ22" s="18">
        <f t="shared" si="17"/>
        <v>20.1</v>
      </c>
      <c r="AR22" s="19"/>
      <c r="AS22" s="10">
        <f t="shared" si="18"/>
        <v>40700000</v>
      </c>
      <c r="AT22" s="10">
        <f t="shared" si="19"/>
        <v>21100</v>
      </c>
      <c r="AU22" s="20">
        <f t="shared" si="20"/>
        <v>0.0335</v>
      </c>
      <c r="AV22" s="20">
        <f t="shared" si="21"/>
        <v>40721099.0335</v>
      </c>
      <c r="AW22" s="18"/>
      <c r="AX22" s="10"/>
    </row>
    <row r="23" spans="1:50" ht="18" customHeight="1">
      <c r="A23" s="4">
        <v>17</v>
      </c>
      <c r="B23" s="28"/>
      <c r="C23" s="60" t="s">
        <v>191</v>
      </c>
      <c r="D23" s="61"/>
      <c r="E23" s="62"/>
      <c r="F23" s="68" t="s">
        <v>192</v>
      </c>
      <c r="G23" s="64"/>
      <c r="H23" s="65">
        <v>4</v>
      </c>
      <c r="I23" s="66"/>
      <c r="J23" s="67" t="s">
        <v>193</v>
      </c>
      <c r="K23" s="39"/>
      <c r="L23" s="13">
        <v>6.4</v>
      </c>
      <c r="M23" s="13">
        <v>6.4</v>
      </c>
      <c r="N23" s="13">
        <v>6.4</v>
      </c>
      <c r="O23" s="13">
        <v>6.2</v>
      </c>
      <c r="P23" s="13">
        <v>6.3</v>
      </c>
      <c r="Q23" s="15">
        <f t="shared" si="0"/>
        <v>19.1</v>
      </c>
      <c r="R23" s="14">
        <v>6.7</v>
      </c>
      <c r="S23" s="14">
        <v>6.7</v>
      </c>
      <c r="T23" s="14">
        <v>6.7</v>
      </c>
      <c r="U23" s="14">
        <v>6.8</v>
      </c>
      <c r="V23" s="14">
        <v>6.6</v>
      </c>
      <c r="W23" s="14">
        <v>1.1</v>
      </c>
      <c r="X23" s="15">
        <f t="shared" si="1"/>
        <v>21.200000000000003</v>
      </c>
      <c r="Y23" s="15">
        <f t="shared" si="2"/>
        <v>40.3</v>
      </c>
      <c r="Z23" s="16">
        <f t="shared" si="3"/>
        <v>17</v>
      </c>
      <c r="AA23" s="2">
        <f t="shared" si="4"/>
      </c>
      <c r="AB23" s="10"/>
      <c r="AC23" s="10">
        <f t="shared" si="5"/>
        <v>17</v>
      </c>
      <c r="AD23" s="10"/>
      <c r="AE23" s="17">
        <f t="shared" si="6"/>
        <v>6.4</v>
      </c>
      <c r="AF23" s="17">
        <f t="shared" si="7"/>
        <v>6.4</v>
      </c>
      <c r="AG23" s="17">
        <f t="shared" si="8"/>
        <v>6.4</v>
      </c>
      <c r="AH23" s="17">
        <f t="shared" si="9"/>
        <v>6.3</v>
      </c>
      <c r="AI23" s="17">
        <f t="shared" si="10"/>
        <v>6.2</v>
      </c>
      <c r="AJ23" s="18">
        <f t="shared" si="11"/>
        <v>19.1</v>
      </c>
      <c r="AK23" s="18"/>
      <c r="AL23" s="17">
        <f t="shared" si="12"/>
        <v>6.8</v>
      </c>
      <c r="AM23" s="17">
        <f t="shared" si="13"/>
        <v>6.7</v>
      </c>
      <c r="AN23" s="17">
        <f t="shared" si="14"/>
        <v>6.7</v>
      </c>
      <c r="AO23" s="17">
        <f t="shared" si="15"/>
        <v>6.7</v>
      </c>
      <c r="AP23" s="17">
        <f t="shared" si="16"/>
        <v>6.6</v>
      </c>
      <c r="AQ23" s="18">
        <f t="shared" si="17"/>
        <v>20.1</v>
      </c>
      <c r="AR23" s="19"/>
      <c r="AS23" s="10">
        <f t="shared" si="18"/>
        <v>40300000</v>
      </c>
      <c r="AT23" s="10">
        <f t="shared" si="19"/>
        <v>21200.000000000004</v>
      </c>
      <c r="AU23" s="20">
        <f t="shared" si="20"/>
        <v>0.0335</v>
      </c>
      <c r="AV23" s="20">
        <f t="shared" si="21"/>
        <v>40321198.9335</v>
      </c>
      <c r="AW23" s="18"/>
      <c r="AX23" s="10"/>
    </row>
    <row r="24" spans="1:50" ht="18" customHeight="1">
      <c r="A24" s="4">
        <v>18</v>
      </c>
      <c r="B24" s="28"/>
      <c r="C24" s="60" t="s">
        <v>175</v>
      </c>
      <c r="D24" s="61"/>
      <c r="E24" s="62"/>
      <c r="F24" s="68" t="s">
        <v>176</v>
      </c>
      <c r="G24" s="64"/>
      <c r="H24" s="65">
        <v>4</v>
      </c>
      <c r="I24" s="66"/>
      <c r="J24" s="67" t="s">
        <v>107</v>
      </c>
      <c r="K24" s="39"/>
      <c r="L24" s="13">
        <v>6.3</v>
      </c>
      <c r="M24" s="13">
        <v>6.4</v>
      </c>
      <c r="N24" s="13">
        <v>6.6</v>
      </c>
      <c r="O24" s="13">
        <v>6.3</v>
      </c>
      <c r="P24" s="13">
        <v>5.9</v>
      </c>
      <c r="Q24" s="15">
        <f t="shared" si="0"/>
        <v>19</v>
      </c>
      <c r="R24" s="14">
        <v>6.5</v>
      </c>
      <c r="S24" s="14">
        <v>6.6</v>
      </c>
      <c r="T24" s="14">
        <v>6.7</v>
      </c>
      <c r="U24" s="14">
        <v>6.3</v>
      </c>
      <c r="V24" s="14">
        <v>6.1</v>
      </c>
      <c r="W24" s="14">
        <v>0.7</v>
      </c>
      <c r="X24" s="15">
        <f t="shared" si="1"/>
        <v>20.099999999999998</v>
      </c>
      <c r="Y24" s="15">
        <f t="shared" si="2"/>
        <v>39.1</v>
      </c>
      <c r="Z24" s="16">
        <f t="shared" si="3"/>
        <v>18</v>
      </c>
      <c r="AA24" s="2">
        <f t="shared" si="4"/>
      </c>
      <c r="AB24" s="10"/>
      <c r="AC24" s="10">
        <f t="shared" si="5"/>
        <v>18</v>
      </c>
      <c r="AD24" s="10"/>
      <c r="AE24" s="17">
        <f t="shared" si="6"/>
        <v>6.6</v>
      </c>
      <c r="AF24" s="17">
        <f t="shared" si="7"/>
        <v>6.4</v>
      </c>
      <c r="AG24" s="17">
        <f t="shared" si="8"/>
        <v>6.3</v>
      </c>
      <c r="AH24" s="17">
        <f t="shared" si="9"/>
        <v>6.3</v>
      </c>
      <c r="AI24" s="17">
        <f t="shared" si="10"/>
        <v>5.9</v>
      </c>
      <c r="AJ24" s="18">
        <f t="shared" si="11"/>
        <v>19</v>
      </c>
      <c r="AK24" s="18"/>
      <c r="AL24" s="17">
        <f t="shared" si="12"/>
        <v>6.7</v>
      </c>
      <c r="AM24" s="17">
        <f t="shared" si="13"/>
        <v>6.6</v>
      </c>
      <c r="AN24" s="17">
        <f t="shared" si="14"/>
        <v>6.5</v>
      </c>
      <c r="AO24" s="17">
        <f t="shared" si="15"/>
        <v>6.3</v>
      </c>
      <c r="AP24" s="17">
        <f t="shared" si="16"/>
        <v>6.1</v>
      </c>
      <c r="AQ24" s="18">
        <f t="shared" si="17"/>
        <v>19.4</v>
      </c>
      <c r="AR24" s="19"/>
      <c r="AS24" s="10">
        <f t="shared" si="18"/>
        <v>39100000</v>
      </c>
      <c r="AT24" s="10">
        <f t="shared" si="19"/>
        <v>20099.999999999996</v>
      </c>
      <c r="AU24" s="20">
        <f t="shared" si="20"/>
        <v>0.0322</v>
      </c>
      <c r="AV24" s="20">
        <f t="shared" si="21"/>
        <v>39120099.3322</v>
      </c>
      <c r="AW24" s="18"/>
      <c r="AX24" s="10"/>
    </row>
    <row r="25" spans="1:50" ht="18" customHeight="1">
      <c r="A25" s="4">
        <v>19</v>
      </c>
      <c r="B25" s="28"/>
      <c r="C25" s="67" t="s">
        <v>187</v>
      </c>
      <c r="D25" s="61"/>
      <c r="E25" s="62"/>
      <c r="F25" s="68" t="s">
        <v>188</v>
      </c>
      <c r="G25" s="64"/>
      <c r="H25" s="84">
        <v>4</v>
      </c>
      <c r="I25" s="66"/>
      <c r="J25" s="67" t="s">
        <v>113</v>
      </c>
      <c r="K25" s="39"/>
      <c r="L25" s="13">
        <v>5.9</v>
      </c>
      <c r="M25" s="13">
        <v>5.9</v>
      </c>
      <c r="N25" s="13">
        <v>6.2</v>
      </c>
      <c r="O25" s="13">
        <v>6.1</v>
      </c>
      <c r="P25" s="13">
        <v>8.2</v>
      </c>
      <c r="Q25" s="15">
        <f t="shared" si="0"/>
        <v>18.200000000000003</v>
      </c>
      <c r="R25" s="14">
        <v>5.9</v>
      </c>
      <c r="S25" s="14">
        <v>5.7</v>
      </c>
      <c r="T25" s="14">
        <v>6.4</v>
      </c>
      <c r="U25" s="14">
        <v>6.3</v>
      </c>
      <c r="V25" s="14">
        <v>6.2</v>
      </c>
      <c r="W25" s="14">
        <v>1.1</v>
      </c>
      <c r="X25" s="15">
        <f t="shared" si="1"/>
        <v>19.5</v>
      </c>
      <c r="Y25" s="15">
        <f t="shared" si="2"/>
        <v>37.7</v>
      </c>
      <c r="Z25" s="16">
        <f t="shared" si="3"/>
        <v>19</v>
      </c>
      <c r="AA25" s="2">
        <f t="shared" si="4"/>
      </c>
      <c r="AB25" s="10"/>
      <c r="AC25" s="10">
        <f t="shared" si="5"/>
        <v>19</v>
      </c>
      <c r="AD25" s="10"/>
      <c r="AE25" s="17">
        <f t="shared" si="6"/>
        <v>8.2</v>
      </c>
      <c r="AF25" s="17">
        <f t="shared" si="7"/>
        <v>6.2</v>
      </c>
      <c r="AG25" s="17">
        <f t="shared" si="8"/>
        <v>6.1</v>
      </c>
      <c r="AH25" s="17">
        <f t="shared" si="9"/>
        <v>5.9</v>
      </c>
      <c r="AI25" s="17">
        <f t="shared" si="10"/>
        <v>5.9</v>
      </c>
      <c r="AJ25" s="18">
        <f t="shared" si="11"/>
        <v>18.200000000000003</v>
      </c>
      <c r="AK25" s="18"/>
      <c r="AL25" s="17">
        <f t="shared" si="12"/>
        <v>6.4</v>
      </c>
      <c r="AM25" s="17">
        <f t="shared" si="13"/>
        <v>6.3</v>
      </c>
      <c r="AN25" s="17">
        <f t="shared" si="14"/>
        <v>6.2</v>
      </c>
      <c r="AO25" s="17">
        <f t="shared" si="15"/>
        <v>5.9</v>
      </c>
      <c r="AP25" s="17">
        <f t="shared" si="16"/>
        <v>5.7</v>
      </c>
      <c r="AQ25" s="18">
        <f t="shared" si="17"/>
        <v>18.4</v>
      </c>
      <c r="AR25" s="19"/>
      <c r="AS25" s="10">
        <f t="shared" si="18"/>
        <v>37700000</v>
      </c>
      <c r="AT25" s="10">
        <f t="shared" si="19"/>
        <v>19500</v>
      </c>
      <c r="AU25" s="20">
        <f t="shared" si="20"/>
        <v>0.0305</v>
      </c>
      <c r="AV25" s="20">
        <f t="shared" si="21"/>
        <v>37719498.9305</v>
      </c>
      <c r="AW25" s="18"/>
      <c r="AX25" s="10"/>
    </row>
    <row r="26" spans="1:50" ht="18" customHeight="1">
      <c r="A26" s="4">
        <v>20</v>
      </c>
      <c r="B26" s="28"/>
      <c r="C26" s="60" t="s">
        <v>170</v>
      </c>
      <c r="D26" s="61"/>
      <c r="E26" s="62"/>
      <c r="F26" s="68" t="s">
        <v>171</v>
      </c>
      <c r="G26" s="64"/>
      <c r="H26" s="65">
        <v>5</v>
      </c>
      <c r="I26" s="66"/>
      <c r="J26" s="67" t="s">
        <v>172</v>
      </c>
      <c r="K26" s="39"/>
      <c r="L26" s="13">
        <v>2.1</v>
      </c>
      <c r="M26" s="13">
        <v>2.1</v>
      </c>
      <c r="N26" s="13">
        <v>2.1</v>
      </c>
      <c r="O26" s="13">
        <v>2.1</v>
      </c>
      <c r="P26" s="13">
        <v>2.1</v>
      </c>
      <c r="Q26" s="15">
        <f t="shared" si="0"/>
        <v>6.300000000000001</v>
      </c>
      <c r="R26" s="14">
        <v>6.8</v>
      </c>
      <c r="S26" s="14">
        <v>6.8</v>
      </c>
      <c r="T26" s="14">
        <v>6.7</v>
      </c>
      <c r="U26" s="14">
        <v>6.7</v>
      </c>
      <c r="V26" s="14">
        <v>6.6</v>
      </c>
      <c r="W26" s="14">
        <v>1.3</v>
      </c>
      <c r="X26" s="15">
        <f t="shared" si="1"/>
        <v>21.5</v>
      </c>
      <c r="Y26" s="15">
        <f t="shared" si="2"/>
        <v>27.8</v>
      </c>
      <c r="Z26" s="16">
        <f t="shared" si="3"/>
        <v>20</v>
      </c>
      <c r="AA26" s="2">
        <f t="shared" si="4"/>
      </c>
      <c r="AB26" s="10"/>
      <c r="AC26" s="10">
        <f t="shared" si="5"/>
        <v>20</v>
      </c>
      <c r="AD26" s="10"/>
      <c r="AE26" s="17">
        <f t="shared" si="6"/>
        <v>2.1</v>
      </c>
      <c r="AF26" s="17">
        <f t="shared" si="7"/>
        <v>2.1</v>
      </c>
      <c r="AG26" s="17">
        <f t="shared" si="8"/>
        <v>2.1</v>
      </c>
      <c r="AH26" s="17">
        <f t="shared" si="9"/>
        <v>2.1</v>
      </c>
      <c r="AI26" s="17">
        <f t="shared" si="10"/>
        <v>2.1</v>
      </c>
      <c r="AJ26" s="18">
        <f t="shared" si="11"/>
        <v>6.300000000000001</v>
      </c>
      <c r="AK26" s="18"/>
      <c r="AL26" s="17">
        <f t="shared" si="12"/>
        <v>6.8</v>
      </c>
      <c r="AM26" s="17">
        <f t="shared" si="13"/>
        <v>6.8</v>
      </c>
      <c r="AN26" s="17">
        <f t="shared" si="14"/>
        <v>6.7</v>
      </c>
      <c r="AO26" s="17">
        <f t="shared" si="15"/>
        <v>6.7</v>
      </c>
      <c r="AP26" s="17">
        <f t="shared" si="16"/>
        <v>6.6</v>
      </c>
      <c r="AQ26" s="18">
        <f t="shared" si="17"/>
        <v>20.2</v>
      </c>
      <c r="AR26" s="19"/>
      <c r="AS26" s="10">
        <f t="shared" si="18"/>
        <v>27800000</v>
      </c>
      <c r="AT26" s="10">
        <f t="shared" si="19"/>
        <v>21500</v>
      </c>
      <c r="AU26" s="20">
        <f t="shared" si="20"/>
        <v>0.033600000000000005</v>
      </c>
      <c r="AV26" s="20">
        <f t="shared" si="21"/>
        <v>27821498.7336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小学校高学年　男子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40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10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141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古家龍磨</v>
      </c>
      <c r="D46" s="38"/>
      <c r="E46" s="31"/>
      <c r="F46" s="42" t="str">
        <f aca="true" t="shared" si="23" ref="F46:F55">IF($A46&gt;$AG$44,"",INDEX(F$7:F$36,MATCH($AG$44-$A46+1,$Z$7:$Z$36,0)))</f>
        <v>ふるや　たつま</v>
      </c>
      <c r="G46" s="40"/>
      <c r="H46" s="24"/>
      <c r="I46" s="29"/>
      <c r="J46" s="42" t="str">
        <f aca="true" t="shared" si="24" ref="J46:J55">IF($A46&gt;$AG$44,"",INDEX(J$7:J$36,MATCH($AG$44-$A46+1,$Z$7:$Z$36,0)))</f>
        <v>ｽﾍﾟｰｽｳｫｰｸ</v>
      </c>
      <c r="K46" s="42"/>
      <c r="L46" s="160">
        <f aca="true" t="shared" si="25" ref="L46:L55">IF($A46&gt;$AG$44,"",INDEX($Q$7:$Q$36,MATCH($AG$44-$A46+1,$Z$7:$Z$36,0)))</f>
        <v>21.3</v>
      </c>
      <c r="M46" s="161"/>
      <c r="N46" s="160">
        <f aca="true" t="shared" si="26" ref="N46:N55">IF($A46&gt;$AG$44,"",INDEX($X$7:$X$36,MATCH($AG$44-$A46+1,$Z$7:$Z$36,0)))</f>
        <v>22.3</v>
      </c>
      <c r="O46" s="161"/>
      <c r="P46" s="160">
        <f aca="true" t="shared" si="27" ref="P46:P55">IF($A46&gt;$AG$44,"",INDEX($Y$7:$Y$36,MATCH($AG$44-$A46+1,$Z$7:$Z$36,0)))</f>
        <v>43.6</v>
      </c>
      <c r="Q46" s="161"/>
      <c r="R46" s="26">
        <v>7.5</v>
      </c>
      <c r="S46" s="26">
        <v>7.4</v>
      </c>
      <c r="T46" s="26">
        <v>7.1</v>
      </c>
      <c r="U46" s="26">
        <v>7</v>
      </c>
      <c r="V46" s="26">
        <v>7.4</v>
      </c>
      <c r="W46" s="26">
        <v>1.3</v>
      </c>
      <c r="X46" s="15">
        <f aca="true" t="shared" si="28" ref="X46:X55">IF(C46="","",W46+AJ46)</f>
        <v>23.2</v>
      </c>
      <c r="Y46" s="15">
        <f aca="true" t="shared" si="29" ref="Y46:Y55">IF(C46="","",ROUND(P46+W46+AJ46,1))</f>
        <v>66.8</v>
      </c>
      <c r="Z46" s="16">
        <f aca="true" t="shared" si="30" ref="Z46:Z55">IF(C46="","",RANK(AV46,AV$46:AV$55,0))</f>
        <v>8</v>
      </c>
      <c r="AA46" s="134"/>
      <c r="AC46" s="10">
        <f aca="true" t="shared" si="31" ref="AC46:AC55">RANK(Y46,Y$46:Y$55,0)</f>
        <v>8</v>
      </c>
      <c r="AE46" s="17">
        <f aca="true" t="shared" si="32" ref="AE46:AE55">IF(R46="",0,LARGE($R46:$V46,1))</f>
        <v>7.5</v>
      </c>
      <c r="AF46" s="17">
        <f aca="true" t="shared" si="33" ref="AF46:AF55">IF(S46="",0,LARGE($R46:$V46,2))</f>
        <v>7.4</v>
      </c>
      <c r="AG46" s="17">
        <f aca="true" t="shared" si="34" ref="AG46:AG55">IF(T46="",0,LARGE($R46:$V46,3))</f>
        <v>7.4</v>
      </c>
      <c r="AH46" s="17">
        <f aca="true" t="shared" si="35" ref="AH46:AH55">IF(U46="",0,LARGE($R46:$V46,4))</f>
        <v>7.1</v>
      </c>
      <c r="AI46" s="17">
        <f aca="true" t="shared" si="36" ref="AI46:AI55">IF(V46="",0,LARGE($R46:$V46,5))</f>
        <v>7</v>
      </c>
      <c r="AJ46" s="18">
        <f aca="true" t="shared" si="37" ref="AJ46:AJ55">SUM(AF46:AH46)</f>
        <v>21.9</v>
      </c>
      <c r="AS46" s="10">
        <f aca="true" t="shared" si="38" ref="AS46:AS55">IF(Y46="",0,Y46*1000000)</f>
        <v>66800000</v>
      </c>
      <c r="AT46" s="10">
        <f aca="true" t="shared" si="39" ref="AT46:AT55">IF(X46="",0,X46*1000)</f>
        <v>23200</v>
      </c>
      <c r="AU46" s="20">
        <f aca="true" t="shared" si="40" ref="AU46:AU55">SUM(R46:V46)/1000</f>
        <v>0.0364</v>
      </c>
      <c r="AV46" s="20">
        <f aca="true" t="shared" si="41" ref="AV46:AV55">ROUND(AS46+AT46-W46+AU46,4)</f>
        <v>66823198.7364</v>
      </c>
    </row>
    <row r="47" spans="1:48" ht="18" customHeight="1">
      <c r="A47" s="4">
        <v>2</v>
      </c>
      <c r="B47" s="28"/>
      <c r="C47" s="45" t="str">
        <f t="shared" si="22"/>
        <v>甲斐　紀光</v>
      </c>
      <c r="D47" s="38"/>
      <c r="E47" s="31"/>
      <c r="F47" s="42" t="str">
        <f t="shared" si="23"/>
        <v>かい　のりみつ</v>
      </c>
      <c r="G47" s="40"/>
      <c r="H47" s="24"/>
      <c r="I47" s="29"/>
      <c r="J47" s="42" t="str">
        <f t="shared" si="24"/>
        <v>みえＴＣ</v>
      </c>
      <c r="K47" s="42"/>
      <c r="L47" s="160">
        <f t="shared" si="25"/>
        <v>21.1</v>
      </c>
      <c r="M47" s="161"/>
      <c r="N47" s="160">
        <f t="shared" si="26"/>
        <v>22.5</v>
      </c>
      <c r="O47" s="161"/>
      <c r="P47" s="160">
        <f t="shared" si="27"/>
        <v>43.6</v>
      </c>
      <c r="Q47" s="161"/>
      <c r="R47" s="26">
        <v>7.5</v>
      </c>
      <c r="S47" s="26">
        <v>7.4</v>
      </c>
      <c r="T47" s="26">
        <v>7.3</v>
      </c>
      <c r="U47" s="26">
        <v>7</v>
      </c>
      <c r="V47" s="26">
        <v>7.3</v>
      </c>
      <c r="W47" s="26">
        <v>1.1</v>
      </c>
      <c r="X47" s="15">
        <f t="shared" si="28"/>
        <v>23.1</v>
      </c>
      <c r="Y47" s="15">
        <f t="shared" si="29"/>
        <v>66.7</v>
      </c>
      <c r="Z47" s="16">
        <f t="shared" si="30"/>
        <v>10</v>
      </c>
      <c r="AA47" s="134"/>
      <c r="AC47" s="10">
        <f t="shared" si="31"/>
        <v>10</v>
      </c>
      <c r="AE47" s="17">
        <f t="shared" si="32"/>
        <v>7.5</v>
      </c>
      <c r="AF47" s="17">
        <f t="shared" si="33"/>
        <v>7.4</v>
      </c>
      <c r="AG47" s="17">
        <f t="shared" si="34"/>
        <v>7.3</v>
      </c>
      <c r="AH47" s="17">
        <f t="shared" si="35"/>
        <v>7.3</v>
      </c>
      <c r="AI47" s="17">
        <f t="shared" si="36"/>
        <v>7</v>
      </c>
      <c r="AJ47" s="18">
        <f t="shared" si="37"/>
        <v>22</v>
      </c>
      <c r="AS47" s="10">
        <f t="shared" si="38"/>
        <v>66700000</v>
      </c>
      <c r="AT47" s="10">
        <f t="shared" si="39"/>
        <v>23100</v>
      </c>
      <c r="AU47" s="20">
        <f t="shared" si="40"/>
        <v>0.0365</v>
      </c>
      <c r="AV47" s="20">
        <f t="shared" si="41"/>
        <v>66723098.9365</v>
      </c>
    </row>
    <row r="48" spans="1:48" ht="18" customHeight="1">
      <c r="A48" s="4">
        <v>3</v>
      </c>
      <c r="B48" s="28"/>
      <c r="C48" s="45" t="str">
        <f t="shared" si="22"/>
        <v>小原悠晴</v>
      </c>
      <c r="D48" s="38"/>
      <c r="E48" s="31"/>
      <c r="F48" s="42" t="str">
        <f t="shared" si="23"/>
        <v>こばる　ゆうせい</v>
      </c>
      <c r="G48" s="40"/>
      <c r="H48" s="24"/>
      <c r="I48" s="29"/>
      <c r="J48" s="42" t="str">
        <f t="shared" si="24"/>
        <v>小林Ｔ.ＪＵＮＰＩＮ</v>
      </c>
      <c r="K48" s="42"/>
      <c r="L48" s="160">
        <f t="shared" si="25"/>
        <v>21</v>
      </c>
      <c r="M48" s="161"/>
      <c r="N48" s="160">
        <f t="shared" si="26"/>
        <v>22.6</v>
      </c>
      <c r="O48" s="161"/>
      <c r="P48" s="160">
        <f t="shared" si="27"/>
        <v>43.6</v>
      </c>
      <c r="Q48" s="161"/>
      <c r="R48" s="26">
        <v>6.9</v>
      </c>
      <c r="S48" s="26">
        <v>7</v>
      </c>
      <c r="T48" s="26">
        <v>7.4</v>
      </c>
      <c r="U48" s="26">
        <v>7.1</v>
      </c>
      <c r="V48" s="26">
        <v>7.3</v>
      </c>
      <c r="W48" s="26">
        <v>1.8</v>
      </c>
      <c r="X48" s="15">
        <f t="shared" si="28"/>
        <v>23.2</v>
      </c>
      <c r="Y48" s="15">
        <f t="shared" si="29"/>
        <v>66.8</v>
      </c>
      <c r="Z48" s="16">
        <f t="shared" si="30"/>
        <v>9</v>
      </c>
      <c r="AA48" s="134"/>
      <c r="AC48" s="10">
        <f t="shared" si="31"/>
        <v>8</v>
      </c>
      <c r="AE48" s="17">
        <f t="shared" si="32"/>
        <v>7.4</v>
      </c>
      <c r="AF48" s="17">
        <f t="shared" si="33"/>
        <v>7.3</v>
      </c>
      <c r="AG48" s="17">
        <f t="shared" si="34"/>
        <v>7.1</v>
      </c>
      <c r="AH48" s="17">
        <f t="shared" si="35"/>
        <v>7</v>
      </c>
      <c r="AI48" s="17">
        <f t="shared" si="36"/>
        <v>6.9</v>
      </c>
      <c r="AJ48" s="18">
        <f t="shared" si="37"/>
        <v>21.4</v>
      </c>
      <c r="AS48" s="10">
        <f t="shared" si="38"/>
        <v>66800000</v>
      </c>
      <c r="AT48" s="10">
        <f t="shared" si="39"/>
        <v>23200</v>
      </c>
      <c r="AU48" s="20">
        <f t="shared" si="40"/>
        <v>0.035699999999999996</v>
      </c>
      <c r="AV48" s="20">
        <f t="shared" si="41"/>
        <v>66823198.2357</v>
      </c>
    </row>
    <row r="49" spans="1:48" ht="18" customHeight="1">
      <c r="A49" s="4">
        <v>4</v>
      </c>
      <c r="B49" s="28"/>
      <c r="C49" s="45" t="str">
        <f t="shared" si="22"/>
        <v>小川諒大</v>
      </c>
      <c r="D49" s="38"/>
      <c r="E49" s="31"/>
      <c r="F49" s="42" t="str">
        <f t="shared" si="23"/>
        <v>おがわ　りょうた</v>
      </c>
      <c r="G49" s="40"/>
      <c r="H49" s="24"/>
      <c r="I49" s="29"/>
      <c r="J49" s="42" t="str">
        <f t="shared" si="24"/>
        <v>小林Ｔ.ＪＵＮＰＩＮ</v>
      </c>
      <c r="K49" s="42"/>
      <c r="L49" s="160">
        <f t="shared" si="25"/>
        <v>21.9</v>
      </c>
      <c r="M49" s="161"/>
      <c r="N49" s="160">
        <f t="shared" si="26"/>
        <v>21.900000000000002</v>
      </c>
      <c r="O49" s="161"/>
      <c r="P49" s="160">
        <f t="shared" si="27"/>
        <v>43.8</v>
      </c>
      <c r="Q49" s="161"/>
      <c r="R49" s="26">
        <v>7</v>
      </c>
      <c r="S49" s="26">
        <v>6.9</v>
      </c>
      <c r="T49" s="26">
        <v>7.5</v>
      </c>
      <c r="U49" s="26">
        <v>7.1</v>
      </c>
      <c r="V49" s="26">
        <v>7.3</v>
      </c>
      <c r="W49" s="26">
        <v>1.8</v>
      </c>
      <c r="X49" s="15">
        <f t="shared" si="28"/>
        <v>23.2</v>
      </c>
      <c r="Y49" s="15">
        <f t="shared" si="29"/>
        <v>67</v>
      </c>
      <c r="Z49" s="16">
        <f t="shared" si="30"/>
        <v>7</v>
      </c>
      <c r="AA49" s="134"/>
      <c r="AC49" s="10">
        <f t="shared" si="31"/>
        <v>7</v>
      </c>
      <c r="AE49" s="17">
        <f t="shared" si="32"/>
        <v>7.5</v>
      </c>
      <c r="AF49" s="17">
        <f t="shared" si="33"/>
        <v>7.3</v>
      </c>
      <c r="AG49" s="17">
        <f t="shared" si="34"/>
        <v>7.1</v>
      </c>
      <c r="AH49" s="17">
        <f t="shared" si="35"/>
        <v>7</v>
      </c>
      <c r="AI49" s="17">
        <f t="shared" si="36"/>
        <v>6.9</v>
      </c>
      <c r="AJ49" s="18">
        <f t="shared" si="37"/>
        <v>21.4</v>
      </c>
      <c r="AS49" s="10">
        <f t="shared" si="38"/>
        <v>67000000</v>
      </c>
      <c r="AT49" s="10">
        <f t="shared" si="39"/>
        <v>23200</v>
      </c>
      <c r="AU49" s="20">
        <f t="shared" si="40"/>
        <v>0.0358</v>
      </c>
      <c r="AV49" s="20">
        <f t="shared" si="41"/>
        <v>67023198.2358</v>
      </c>
    </row>
    <row r="50" spans="1:48" ht="18" customHeight="1">
      <c r="A50" s="4">
        <v>5</v>
      </c>
      <c r="B50" s="28"/>
      <c r="C50" s="45" t="str">
        <f t="shared" si="22"/>
        <v>河野　龍人</v>
      </c>
      <c r="D50" s="38"/>
      <c r="E50" s="31"/>
      <c r="F50" s="42" t="str">
        <f t="shared" si="23"/>
        <v>かわの　りゅうと</v>
      </c>
      <c r="G50" s="40"/>
      <c r="H50" s="24"/>
      <c r="I50" s="29"/>
      <c r="J50" s="42" t="str">
        <f t="shared" si="24"/>
        <v>隼人Tｽﾎﾟｰﾂ少年団</v>
      </c>
      <c r="K50" s="42"/>
      <c r="L50" s="160">
        <f t="shared" si="25"/>
        <v>21</v>
      </c>
      <c r="M50" s="161"/>
      <c r="N50" s="160">
        <f t="shared" si="26"/>
        <v>22.8</v>
      </c>
      <c r="O50" s="161"/>
      <c r="P50" s="160">
        <f t="shared" si="27"/>
        <v>43.8</v>
      </c>
      <c r="Q50" s="161"/>
      <c r="R50" s="26">
        <v>7</v>
      </c>
      <c r="S50" s="26">
        <v>7</v>
      </c>
      <c r="T50" s="26">
        <v>7.1</v>
      </c>
      <c r="U50" s="26">
        <v>7.2</v>
      </c>
      <c r="V50" s="26">
        <v>7.3</v>
      </c>
      <c r="W50" s="26">
        <v>2.3</v>
      </c>
      <c r="X50" s="15">
        <f t="shared" si="28"/>
        <v>23.6</v>
      </c>
      <c r="Y50" s="15">
        <f t="shared" si="29"/>
        <v>67.4</v>
      </c>
      <c r="Z50" s="16">
        <f t="shared" si="30"/>
        <v>6</v>
      </c>
      <c r="AA50" s="134"/>
      <c r="AC50" s="10">
        <f t="shared" si="31"/>
        <v>6</v>
      </c>
      <c r="AE50" s="17">
        <f t="shared" si="32"/>
        <v>7.3</v>
      </c>
      <c r="AF50" s="17">
        <f t="shared" si="33"/>
        <v>7.2</v>
      </c>
      <c r="AG50" s="17">
        <f t="shared" si="34"/>
        <v>7.1</v>
      </c>
      <c r="AH50" s="17">
        <f t="shared" si="35"/>
        <v>7</v>
      </c>
      <c r="AI50" s="17">
        <f t="shared" si="36"/>
        <v>7</v>
      </c>
      <c r="AJ50" s="18">
        <f t="shared" si="37"/>
        <v>21.3</v>
      </c>
      <c r="AS50" s="10">
        <f t="shared" si="38"/>
        <v>67400000</v>
      </c>
      <c r="AT50" s="10">
        <f t="shared" si="39"/>
        <v>23600</v>
      </c>
      <c r="AU50" s="20">
        <f t="shared" si="40"/>
        <v>0.0356</v>
      </c>
      <c r="AV50" s="20">
        <f t="shared" si="41"/>
        <v>67423597.7356</v>
      </c>
    </row>
    <row r="51" spans="1:48" ht="18" customHeight="1">
      <c r="A51" s="4">
        <v>6</v>
      </c>
      <c r="B51" s="28"/>
      <c r="C51" s="45" t="str">
        <f t="shared" si="22"/>
        <v>牧野励弥</v>
      </c>
      <c r="D51" s="38"/>
      <c r="E51" s="31"/>
      <c r="F51" s="42" t="str">
        <f t="shared" si="23"/>
        <v>まきのれいや</v>
      </c>
      <c r="G51" s="40"/>
      <c r="H51" s="24"/>
      <c r="I51" s="29"/>
      <c r="J51" s="42" t="str">
        <f t="shared" si="24"/>
        <v>ｴｱｰﾌﾛｰﾄ</v>
      </c>
      <c r="K51" s="42"/>
      <c r="L51" s="160">
        <f t="shared" si="25"/>
        <v>21.4</v>
      </c>
      <c r="M51" s="161"/>
      <c r="N51" s="160">
        <f t="shared" si="26"/>
        <v>23.400000000000002</v>
      </c>
      <c r="O51" s="161"/>
      <c r="P51" s="160">
        <f t="shared" si="27"/>
        <v>44.8</v>
      </c>
      <c r="Q51" s="161"/>
      <c r="R51" s="26">
        <v>7.1</v>
      </c>
      <c r="S51" s="26">
        <v>6.8</v>
      </c>
      <c r="T51" s="26">
        <v>7.3</v>
      </c>
      <c r="U51" s="26">
        <v>7.2</v>
      </c>
      <c r="V51" s="26">
        <v>7.6</v>
      </c>
      <c r="W51" s="26">
        <v>3.1</v>
      </c>
      <c r="X51" s="15">
        <f t="shared" si="28"/>
        <v>24.700000000000003</v>
      </c>
      <c r="Y51" s="15">
        <f t="shared" si="29"/>
        <v>69.5</v>
      </c>
      <c r="Z51" s="16">
        <f t="shared" si="30"/>
        <v>4</v>
      </c>
      <c r="AA51" s="134"/>
      <c r="AC51" s="10">
        <f t="shared" si="31"/>
        <v>4</v>
      </c>
      <c r="AE51" s="17">
        <f t="shared" si="32"/>
        <v>7.6</v>
      </c>
      <c r="AF51" s="17">
        <f t="shared" si="33"/>
        <v>7.3</v>
      </c>
      <c r="AG51" s="17">
        <f t="shared" si="34"/>
        <v>7.2</v>
      </c>
      <c r="AH51" s="17">
        <f t="shared" si="35"/>
        <v>7.1</v>
      </c>
      <c r="AI51" s="17">
        <f t="shared" si="36"/>
        <v>6.8</v>
      </c>
      <c r="AJ51" s="18">
        <f t="shared" si="37"/>
        <v>21.6</v>
      </c>
      <c r="AS51" s="10">
        <f t="shared" si="38"/>
        <v>69500000</v>
      </c>
      <c r="AT51" s="10">
        <f t="shared" si="39"/>
        <v>24700.000000000004</v>
      </c>
      <c r="AU51" s="20">
        <f t="shared" si="40"/>
        <v>0.036</v>
      </c>
      <c r="AV51" s="20">
        <f t="shared" si="41"/>
        <v>69524696.936</v>
      </c>
    </row>
    <row r="52" spans="1:48" ht="18" customHeight="1">
      <c r="A52" s="4">
        <v>7</v>
      </c>
      <c r="B52" s="28"/>
      <c r="C52" s="45" t="str">
        <f t="shared" si="22"/>
        <v>小嶋勇斗</v>
      </c>
      <c r="D52" s="38"/>
      <c r="E52" s="31"/>
      <c r="F52" s="42" t="str">
        <f t="shared" si="23"/>
        <v>こじま　はやと</v>
      </c>
      <c r="G52" s="40"/>
      <c r="H52" s="24"/>
      <c r="I52" s="29"/>
      <c r="J52" s="42" t="str">
        <f t="shared" si="24"/>
        <v>ｽﾍﾟｰｽｳｫｰｸ</v>
      </c>
      <c r="K52" s="42"/>
      <c r="L52" s="160">
        <f t="shared" si="25"/>
        <v>21.9</v>
      </c>
      <c r="M52" s="161"/>
      <c r="N52" s="160">
        <f t="shared" si="26"/>
        <v>23.4</v>
      </c>
      <c r="O52" s="161"/>
      <c r="P52" s="160">
        <f t="shared" si="27"/>
        <v>45.3</v>
      </c>
      <c r="Q52" s="161"/>
      <c r="R52" s="26">
        <v>7.3</v>
      </c>
      <c r="S52" s="26">
        <v>7.5</v>
      </c>
      <c r="T52" s="26">
        <v>7.1</v>
      </c>
      <c r="U52" s="26">
        <v>7.1</v>
      </c>
      <c r="V52" s="26">
        <v>7.5</v>
      </c>
      <c r="W52" s="26">
        <v>2</v>
      </c>
      <c r="X52" s="15">
        <f t="shared" si="28"/>
        <v>23.9</v>
      </c>
      <c r="Y52" s="15">
        <f t="shared" si="29"/>
        <v>69.2</v>
      </c>
      <c r="Z52" s="16">
        <f t="shared" si="30"/>
        <v>5</v>
      </c>
      <c r="AA52" s="134"/>
      <c r="AC52" s="10">
        <f t="shared" si="31"/>
        <v>5</v>
      </c>
      <c r="AE52" s="17">
        <f t="shared" si="32"/>
        <v>7.5</v>
      </c>
      <c r="AF52" s="17">
        <f t="shared" si="33"/>
        <v>7.5</v>
      </c>
      <c r="AG52" s="17">
        <f t="shared" si="34"/>
        <v>7.3</v>
      </c>
      <c r="AH52" s="17">
        <f t="shared" si="35"/>
        <v>7.1</v>
      </c>
      <c r="AI52" s="17">
        <f t="shared" si="36"/>
        <v>7.1</v>
      </c>
      <c r="AJ52" s="18">
        <f t="shared" si="37"/>
        <v>21.9</v>
      </c>
      <c r="AS52" s="10">
        <f t="shared" si="38"/>
        <v>69200000</v>
      </c>
      <c r="AT52" s="10">
        <f t="shared" si="39"/>
        <v>23900</v>
      </c>
      <c r="AU52" s="20">
        <f t="shared" si="40"/>
        <v>0.0365</v>
      </c>
      <c r="AV52" s="20">
        <f t="shared" si="41"/>
        <v>69223898.0365</v>
      </c>
    </row>
    <row r="53" spans="1:48" ht="18" customHeight="1">
      <c r="A53" s="4">
        <v>8</v>
      </c>
      <c r="B53" s="28"/>
      <c r="C53" s="45" t="str">
        <f t="shared" si="22"/>
        <v>吉ノ薗琉以</v>
      </c>
      <c r="D53" s="38"/>
      <c r="E53" s="31"/>
      <c r="F53" s="42" t="str">
        <f t="shared" si="23"/>
        <v>よしのその　るい</v>
      </c>
      <c r="G53" s="40"/>
      <c r="H53" s="24"/>
      <c r="I53" s="29"/>
      <c r="J53" s="42" t="str">
        <f t="shared" si="24"/>
        <v>小林Ｔ.ＪＵＮＰＩＮ</v>
      </c>
      <c r="K53" s="42"/>
      <c r="L53" s="160">
        <f t="shared" si="25"/>
        <v>22.2</v>
      </c>
      <c r="M53" s="161"/>
      <c r="N53" s="160">
        <f t="shared" si="26"/>
        <v>23.9</v>
      </c>
      <c r="O53" s="161"/>
      <c r="P53" s="160">
        <f t="shared" si="27"/>
        <v>46.1</v>
      </c>
      <c r="Q53" s="161"/>
      <c r="R53" s="26">
        <v>7.4</v>
      </c>
      <c r="S53" s="26">
        <v>7.3</v>
      </c>
      <c r="T53" s="26">
        <v>7.5</v>
      </c>
      <c r="U53" s="26">
        <v>7.7</v>
      </c>
      <c r="V53" s="26">
        <v>7.8</v>
      </c>
      <c r="W53" s="26">
        <v>2.5</v>
      </c>
      <c r="X53" s="15">
        <f t="shared" si="28"/>
        <v>25.1</v>
      </c>
      <c r="Y53" s="15">
        <f t="shared" si="29"/>
        <v>71.2</v>
      </c>
      <c r="Z53" s="16">
        <f t="shared" si="30"/>
        <v>3</v>
      </c>
      <c r="AA53" s="134"/>
      <c r="AC53" s="10">
        <f t="shared" si="31"/>
        <v>3</v>
      </c>
      <c r="AE53" s="17">
        <f t="shared" si="32"/>
        <v>7.8</v>
      </c>
      <c r="AF53" s="17">
        <f t="shared" si="33"/>
        <v>7.7</v>
      </c>
      <c r="AG53" s="17">
        <f t="shared" si="34"/>
        <v>7.5</v>
      </c>
      <c r="AH53" s="17">
        <f t="shared" si="35"/>
        <v>7.4</v>
      </c>
      <c r="AI53" s="17">
        <f t="shared" si="36"/>
        <v>7.3</v>
      </c>
      <c r="AJ53" s="18">
        <f t="shared" si="37"/>
        <v>22.6</v>
      </c>
      <c r="AS53" s="10">
        <f t="shared" si="38"/>
        <v>71200000</v>
      </c>
      <c r="AT53" s="10">
        <f t="shared" si="39"/>
        <v>25100</v>
      </c>
      <c r="AU53" s="20">
        <f t="shared" si="40"/>
        <v>0.0377</v>
      </c>
      <c r="AV53" s="20">
        <f t="shared" si="41"/>
        <v>71225097.5377</v>
      </c>
    </row>
    <row r="54" spans="1:48" ht="18" customHeight="1">
      <c r="A54" s="4">
        <v>9</v>
      </c>
      <c r="B54" s="28"/>
      <c r="C54" s="45" t="str">
        <f t="shared" si="22"/>
        <v>石田　　孝</v>
      </c>
      <c r="D54" s="38"/>
      <c r="E54" s="31"/>
      <c r="F54" s="42" t="str">
        <f t="shared" si="23"/>
        <v>いしだ　たかし</v>
      </c>
      <c r="G54" s="40"/>
      <c r="H54" s="24"/>
      <c r="I54" s="29"/>
      <c r="J54" s="42" t="str">
        <f t="shared" si="24"/>
        <v>ｽﾍﾟｰｽｳｫｰｸ</v>
      </c>
      <c r="K54" s="42"/>
      <c r="L54" s="160">
        <f t="shared" si="25"/>
        <v>22.400000000000002</v>
      </c>
      <c r="M54" s="161"/>
      <c r="N54" s="160">
        <f t="shared" si="26"/>
        <v>25.099999999999998</v>
      </c>
      <c r="O54" s="161"/>
      <c r="P54" s="160">
        <f t="shared" si="27"/>
        <v>47.5</v>
      </c>
      <c r="Q54" s="161"/>
      <c r="R54" s="26">
        <v>7.5</v>
      </c>
      <c r="S54" s="26">
        <v>7.4</v>
      </c>
      <c r="T54" s="26">
        <v>7.2</v>
      </c>
      <c r="U54" s="26">
        <v>7.8</v>
      </c>
      <c r="V54" s="26">
        <v>7.7</v>
      </c>
      <c r="W54" s="26">
        <v>3.7</v>
      </c>
      <c r="X54" s="15">
        <f t="shared" si="28"/>
        <v>26.3</v>
      </c>
      <c r="Y54" s="15">
        <f t="shared" si="29"/>
        <v>73.8</v>
      </c>
      <c r="Z54" s="16">
        <f t="shared" si="30"/>
        <v>2</v>
      </c>
      <c r="AA54" s="134"/>
      <c r="AC54" s="10">
        <f t="shared" si="31"/>
        <v>2</v>
      </c>
      <c r="AE54" s="17">
        <f t="shared" si="32"/>
        <v>7.8</v>
      </c>
      <c r="AF54" s="17">
        <f t="shared" si="33"/>
        <v>7.7</v>
      </c>
      <c r="AG54" s="17">
        <f t="shared" si="34"/>
        <v>7.5</v>
      </c>
      <c r="AH54" s="17">
        <f t="shared" si="35"/>
        <v>7.4</v>
      </c>
      <c r="AI54" s="17">
        <f t="shared" si="36"/>
        <v>7.2</v>
      </c>
      <c r="AJ54" s="18">
        <f t="shared" si="37"/>
        <v>22.6</v>
      </c>
      <c r="AS54" s="10">
        <f t="shared" si="38"/>
        <v>73800000</v>
      </c>
      <c r="AT54" s="10">
        <f t="shared" si="39"/>
        <v>26300</v>
      </c>
      <c r="AU54" s="20">
        <f t="shared" si="40"/>
        <v>0.0376</v>
      </c>
      <c r="AV54" s="20">
        <f t="shared" si="41"/>
        <v>73826296.3376</v>
      </c>
    </row>
    <row r="55" spans="1:48" ht="18" customHeight="1">
      <c r="A55" s="4">
        <v>10</v>
      </c>
      <c r="B55" s="28"/>
      <c r="C55" s="45" t="str">
        <f t="shared" si="22"/>
        <v>又吉　健斗</v>
      </c>
      <c r="D55" s="38"/>
      <c r="E55" s="31"/>
      <c r="F55" s="42" t="str">
        <f t="shared" si="23"/>
        <v>またよし　けんと</v>
      </c>
      <c r="G55" s="40"/>
      <c r="H55" s="24"/>
      <c r="I55" s="29"/>
      <c r="J55" s="42" t="str">
        <f t="shared" si="24"/>
        <v>ｹﾝｹﾝ体操ｸﾗﾌﾞ</v>
      </c>
      <c r="K55" s="42"/>
      <c r="L55" s="160">
        <f t="shared" si="25"/>
        <v>23.4</v>
      </c>
      <c r="M55" s="161"/>
      <c r="N55" s="160">
        <f t="shared" si="26"/>
        <v>27.6</v>
      </c>
      <c r="O55" s="161"/>
      <c r="P55" s="160">
        <f t="shared" si="27"/>
        <v>51</v>
      </c>
      <c r="Q55" s="161"/>
      <c r="R55" s="26">
        <v>7.6</v>
      </c>
      <c r="S55" s="26">
        <v>7.4</v>
      </c>
      <c r="T55" s="26">
        <v>7.7</v>
      </c>
      <c r="U55" s="26">
        <v>7.8</v>
      </c>
      <c r="V55" s="26">
        <v>7.6</v>
      </c>
      <c r="W55" s="133">
        <v>4.9</v>
      </c>
      <c r="X55" s="15">
        <f t="shared" si="28"/>
        <v>27.799999999999997</v>
      </c>
      <c r="Y55" s="15">
        <f t="shared" si="29"/>
        <v>78.8</v>
      </c>
      <c r="Z55" s="16">
        <f t="shared" si="30"/>
        <v>1</v>
      </c>
      <c r="AA55" s="134"/>
      <c r="AC55" s="10">
        <f t="shared" si="31"/>
        <v>1</v>
      </c>
      <c r="AE55" s="17">
        <f t="shared" si="32"/>
        <v>7.8</v>
      </c>
      <c r="AF55" s="17">
        <f t="shared" si="33"/>
        <v>7.7</v>
      </c>
      <c r="AG55" s="17">
        <f t="shared" si="34"/>
        <v>7.6</v>
      </c>
      <c r="AH55" s="17">
        <f t="shared" si="35"/>
        <v>7.6</v>
      </c>
      <c r="AI55" s="17">
        <f t="shared" si="36"/>
        <v>7.4</v>
      </c>
      <c r="AJ55" s="18">
        <f t="shared" si="37"/>
        <v>22.9</v>
      </c>
      <c r="AS55" s="10">
        <f t="shared" si="38"/>
        <v>78800000</v>
      </c>
      <c r="AT55" s="10">
        <f t="shared" si="39"/>
        <v>27799.999999999996</v>
      </c>
      <c r="AU55" s="20">
        <f t="shared" si="40"/>
        <v>0.0381</v>
      </c>
      <c r="AV55" s="20">
        <f t="shared" si="41"/>
        <v>78827795.1381</v>
      </c>
    </row>
  </sheetData>
  <sheetProtection sheet="1" formatCells="0" formatColumns="0" formatRows="0" selectLockedCells="1"/>
  <mergeCells count="61">
    <mergeCell ref="L55:M55"/>
    <mergeCell ref="N55:O55"/>
    <mergeCell ref="P55:Q55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L47:M47"/>
    <mergeCell ref="N47:O47"/>
    <mergeCell ref="P47:Q47"/>
    <mergeCell ref="L48:M48"/>
    <mergeCell ref="N48:O48"/>
    <mergeCell ref="P48:Q48"/>
    <mergeCell ref="Z44:Z45"/>
    <mergeCell ref="L44:Q44"/>
    <mergeCell ref="L45:M45"/>
    <mergeCell ref="N45:O45"/>
    <mergeCell ref="P45:Q45"/>
    <mergeCell ref="L46:M46"/>
    <mergeCell ref="N46:O46"/>
    <mergeCell ref="P46:Q46"/>
    <mergeCell ref="B5:B6"/>
    <mergeCell ref="H5:H6"/>
    <mergeCell ref="G5:G6"/>
    <mergeCell ref="C5:C6"/>
    <mergeCell ref="R44:X44"/>
    <mergeCell ref="Y44:Y45"/>
    <mergeCell ref="A44:A45"/>
    <mergeCell ref="C44:C45"/>
    <mergeCell ref="F44:F45"/>
    <mergeCell ref="J44:J45"/>
    <mergeCell ref="H44:H45"/>
    <mergeCell ref="A5:A6"/>
    <mergeCell ref="F5:F6"/>
    <mergeCell ref="E5:E6"/>
    <mergeCell ref="I5:I6"/>
    <mergeCell ref="D5:D6"/>
    <mergeCell ref="A43:Z43"/>
    <mergeCell ref="A4:Z4"/>
    <mergeCell ref="AL5:AP5"/>
    <mergeCell ref="Y5:Y6"/>
    <mergeCell ref="Z5:Z6"/>
    <mergeCell ref="J5:J6"/>
    <mergeCell ref="AE5:AI5"/>
    <mergeCell ref="R5:X5"/>
    <mergeCell ref="K5:K6"/>
    <mergeCell ref="L5:Q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45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299</v>
      </c>
      <c r="D7" s="61"/>
      <c r="E7" s="62"/>
      <c r="F7" s="68" t="s">
        <v>211</v>
      </c>
      <c r="G7" s="64"/>
      <c r="H7" s="66">
        <v>3</v>
      </c>
      <c r="I7" s="66"/>
      <c r="J7" s="67" t="s">
        <v>318</v>
      </c>
      <c r="K7" s="39"/>
      <c r="L7" s="13">
        <v>7.7</v>
      </c>
      <c r="M7" s="13">
        <v>7.8</v>
      </c>
      <c r="N7" s="13">
        <v>7.9</v>
      </c>
      <c r="O7" s="13">
        <v>7.5</v>
      </c>
      <c r="P7" s="13">
        <v>7.8</v>
      </c>
      <c r="Q7" s="15">
        <f aca="true" t="shared" si="0" ref="Q7:Q36">IF(C7="","",AJ7)</f>
        <v>23.3</v>
      </c>
      <c r="R7" s="14">
        <v>6.9</v>
      </c>
      <c r="S7" s="14">
        <v>7.2</v>
      </c>
      <c r="T7" s="14">
        <v>7.3</v>
      </c>
      <c r="U7" s="14">
        <v>7.5</v>
      </c>
      <c r="V7" s="14">
        <v>7.3</v>
      </c>
      <c r="W7" s="14">
        <v>5.9</v>
      </c>
      <c r="X7" s="15">
        <f aca="true" t="shared" si="1" ref="X7:X36">IF(C7="","",W7+AQ7)</f>
        <v>27.700000000000003</v>
      </c>
      <c r="Y7" s="15">
        <f aca="true" t="shared" si="2" ref="Y7:Y36">IF(C7="","",ROUND(AJ7+W7+AQ7,1))</f>
        <v>51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7.9</v>
      </c>
      <c r="AF7" s="17">
        <f aca="true" t="shared" si="7" ref="AF7:AF36">IF(M7="",0,LARGE($L7:$P7,2))</f>
        <v>7.8</v>
      </c>
      <c r="AG7" s="17">
        <f aca="true" t="shared" si="8" ref="AG7:AG36">IF(N7="",0,LARGE($L7:$P7,3))</f>
        <v>7.8</v>
      </c>
      <c r="AH7" s="17">
        <f aca="true" t="shared" si="9" ref="AH7:AH36">IF(O7="",0,LARGE($L7:$P7,4))</f>
        <v>7.7</v>
      </c>
      <c r="AI7" s="17">
        <f aca="true" t="shared" si="10" ref="AI7:AI36">IF(P7="",0,LARGE($L7:$P7,5))</f>
        <v>7.5</v>
      </c>
      <c r="AJ7" s="18">
        <f aca="true" t="shared" si="11" ref="AJ7:AJ36">SUM(AF7:AH7)</f>
        <v>23.3</v>
      </c>
      <c r="AK7" s="18"/>
      <c r="AL7" s="17">
        <f aca="true" t="shared" si="12" ref="AL7:AL36">IF(R7="",0,LARGE($R7:$V7,1))</f>
        <v>7.5</v>
      </c>
      <c r="AM7" s="17">
        <f aca="true" t="shared" si="13" ref="AM7:AM36">IF(S7="",0,LARGE($R7:$V7,2))</f>
        <v>7.3</v>
      </c>
      <c r="AN7" s="17">
        <f aca="true" t="shared" si="14" ref="AN7:AN36">IF(T7="",0,LARGE($R7:$V7,3))</f>
        <v>7.3</v>
      </c>
      <c r="AO7" s="17">
        <f aca="true" t="shared" si="15" ref="AO7:AO36">IF(U7="",0,LARGE($R7:$V7,4))</f>
        <v>7.2</v>
      </c>
      <c r="AP7" s="17">
        <f aca="true" t="shared" si="16" ref="AP7:AP36">IF(V7="",0,LARGE($R7:$V7,5))</f>
        <v>6.9</v>
      </c>
      <c r="AQ7" s="18">
        <f aca="true" t="shared" si="17" ref="AQ7:AQ36">SUM(AM7:AO7)</f>
        <v>21.8</v>
      </c>
      <c r="AR7" s="19"/>
      <c r="AS7" s="10">
        <f aca="true" t="shared" si="18" ref="AS7:AS36">IF(Y7="",0,Y7*1000000)</f>
        <v>51000000</v>
      </c>
      <c r="AT7" s="10">
        <f aca="true" t="shared" si="19" ref="AT7:AT36">IF(X7="",0,X7*1000)</f>
        <v>27700.000000000004</v>
      </c>
      <c r="AU7" s="20">
        <f aca="true" t="shared" si="20" ref="AU7:AU36">SUM(R7:V7)/1000</f>
        <v>0.0362</v>
      </c>
      <c r="AV7" s="20">
        <f aca="true" t="shared" si="21" ref="AV7:AV36">ROUND(AS7+AT7-W7+AU7,4)</f>
        <v>51027694.1362</v>
      </c>
      <c r="AW7" s="18"/>
      <c r="AX7" s="10"/>
    </row>
    <row r="8" spans="1:50" ht="18" customHeight="1">
      <c r="A8" s="4">
        <v>2</v>
      </c>
      <c r="B8" s="28"/>
      <c r="C8" s="60" t="s">
        <v>219</v>
      </c>
      <c r="D8" s="61"/>
      <c r="E8" s="62"/>
      <c r="F8" s="68" t="s">
        <v>220</v>
      </c>
      <c r="G8" s="64"/>
      <c r="H8" s="87">
        <v>1</v>
      </c>
      <c r="I8" s="66"/>
      <c r="J8" s="67" t="s">
        <v>127</v>
      </c>
      <c r="K8" s="39"/>
      <c r="L8" s="13">
        <v>7.8</v>
      </c>
      <c r="M8" s="13">
        <v>7.8</v>
      </c>
      <c r="N8" s="13">
        <v>7.7</v>
      </c>
      <c r="O8" s="13">
        <v>7.1</v>
      </c>
      <c r="P8" s="13">
        <v>7.4</v>
      </c>
      <c r="Q8" s="15">
        <f t="shared" si="0"/>
        <v>22.9</v>
      </c>
      <c r="R8" s="14">
        <v>7.1</v>
      </c>
      <c r="S8" s="14">
        <v>7.3</v>
      </c>
      <c r="T8" s="14">
        <v>7.6</v>
      </c>
      <c r="U8" s="14">
        <v>7</v>
      </c>
      <c r="V8" s="14">
        <v>7.1</v>
      </c>
      <c r="W8" s="14">
        <v>3.8</v>
      </c>
      <c r="X8" s="15">
        <f t="shared" si="1"/>
        <v>25.3</v>
      </c>
      <c r="Y8" s="15">
        <f t="shared" si="2"/>
        <v>48.2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7.8</v>
      </c>
      <c r="AF8" s="17">
        <f t="shared" si="7"/>
        <v>7.8</v>
      </c>
      <c r="AG8" s="17">
        <f t="shared" si="8"/>
        <v>7.7</v>
      </c>
      <c r="AH8" s="17">
        <f t="shared" si="9"/>
        <v>7.4</v>
      </c>
      <c r="AI8" s="17">
        <f t="shared" si="10"/>
        <v>7.1</v>
      </c>
      <c r="AJ8" s="18">
        <f t="shared" si="11"/>
        <v>22.9</v>
      </c>
      <c r="AK8" s="18"/>
      <c r="AL8" s="17">
        <f t="shared" si="12"/>
        <v>7.6</v>
      </c>
      <c r="AM8" s="17">
        <f t="shared" si="13"/>
        <v>7.3</v>
      </c>
      <c r="AN8" s="17">
        <f t="shared" si="14"/>
        <v>7.1</v>
      </c>
      <c r="AO8" s="17">
        <f t="shared" si="15"/>
        <v>7.1</v>
      </c>
      <c r="AP8" s="17">
        <f t="shared" si="16"/>
        <v>7</v>
      </c>
      <c r="AQ8" s="18">
        <f t="shared" si="17"/>
        <v>21.5</v>
      </c>
      <c r="AR8" s="19"/>
      <c r="AS8" s="10">
        <f t="shared" si="18"/>
        <v>48200000</v>
      </c>
      <c r="AT8" s="10">
        <f t="shared" si="19"/>
        <v>25300</v>
      </c>
      <c r="AU8" s="20">
        <f t="shared" si="20"/>
        <v>0.0361</v>
      </c>
      <c r="AV8" s="20">
        <f t="shared" si="21"/>
        <v>48225296.2361</v>
      </c>
      <c r="AW8" s="18"/>
      <c r="AX8" s="10"/>
    </row>
    <row r="9" spans="1:50" ht="18" customHeight="1">
      <c r="A9" s="4">
        <v>3</v>
      </c>
      <c r="B9" s="28"/>
      <c r="C9" s="60" t="s">
        <v>300</v>
      </c>
      <c r="D9" s="61"/>
      <c r="E9" s="62"/>
      <c r="F9" s="68" t="s">
        <v>215</v>
      </c>
      <c r="G9" s="64"/>
      <c r="H9" s="86">
        <v>2</v>
      </c>
      <c r="I9" s="66"/>
      <c r="J9" s="67" t="s">
        <v>101</v>
      </c>
      <c r="K9" s="39"/>
      <c r="L9" s="13">
        <v>7.6</v>
      </c>
      <c r="M9" s="13">
        <v>7.6</v>
      </c>
      <c r="N9" s="13">
        <v>7.7</v>
      </c>
      <c r="O9" s="13">
        <v>7</v>
      </c>
      <c r="P9" s="13">
        <v>7.1</v>
      </c>
      <c r="Q9" s="15">
        <f t="shared" si="0"/>
        <v>22.299999999999997</v>
      </c>
      <c r="R9" s="14">
        <v>7.2</v>
      </c>
      <c r="S9" s="14">
        <v>7.7</v>
      </c>
      <c r="T9" s="14">
        <v>8</v>
      </c>
      <c r="U9" s="14">
        <v>7.1</v>
      </c>
      <c r="V9" s="14">
        <v>6.8</v>
      </c>
      <c r="W9" s="14">
        <v>3.2</v>
      </c>
      <c r="X9" s="15">
        <f t="shared" si="1"/>
        <v>25.2</v>
      </c>
      <c r="Y9" s="15">
        <f t="shared" si="2"/>
        <v>47.5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7.7</v>
      </c>
      <c r="AF9" s="17">
        <f t="shared" si="7"/>
        <v>7.6</v>
      </c>
      <c r="AG9" s="17">
        <f t="shared" si="8"/>
        <v>7.6</v>
      </c>
      <c r="AH9" s="17">
        <f t="shared" si="9"/>
        <v>7.1</v>
      </c>
      <c r="AI9" s="17">
        <f t="shared" si="10"/>
        <v>7</v>
      </c>
      <c r="AJ9" s="18">
        <f t="shared" si="11"/>
        <v>22.299999999999997</v>
      </c>
      <c r="AK9" s="18"/>
      <c r="AL9" s="17">
        <f t="shared" si="12"/>
        <v>8</v>
      </c>
      <c r="AM9" s="17">
        <f t="shared" si="13"/>
        <v>7.7</v>
      </c>
      <c r="AN9" s="17">
        <f t="shared" si="14"/>
        <v>7.2</v>
      </c>
      <c r="AO9" s="17">
        <f t="shared" si="15"/>
        <v>7.1</v>
      </c>
      <c r="AP9" s="17">
        <f t="shared" si="16"/>
        <v>6.8</v>
      </c>
      <c r="AQ9" s="18">
        <f t="shared" si="17"/>
        <v>22</v>
      </c>
      <c r="AR9" s="19"/>
      <c r="AS9" s="10">
        <f t="shared" si="18"/>
        <v>47500000</v>
      </c>
      <c r="AT9" s="10">
        <f t="shared" si="19"/>
        <v>25200</v>
      </c>
      <c r="AU9" s="20">
        <f t="shared" si="20"/>
        <v>0.0368</v>
      </c>
      <c r="AV9" s="20">
        <f t="shared" si="21"/>
        <v>47525196.8368</v>
      </c>
      <c r="AW9" s="18"/>
      <c r="AX9" s="10"/>
    </row>
    <row r="10" spans="1:50" ht="18" customHeight="1">
      <c r="A10" s="4">
        <v>4</v>
      </c>
      <c r="B10" s="28"/>
      <c r="C10" s="60" t="s">
        <v>301</v>
      </c>
      <c r="D10" s="61"/>
      <c r="E10" s="62"/>
      <c r="F10" s="68" t="s">
        <v>216</v>
      </c>
      <c r="G10" s="64"/>
      <c r="H10" s="86">
        <v>3</v>
      </c>
      <c r="I10" s="66"/>
      <c r="J10" s="67" t="s">
        <v>101</v>
      </c>
      <c r="K10" s="39"/>
      <c r="L10" s="13">
        <v>7.4</v>
      </c>
      <c r="M10" s="13">
        <v>7.5</v>
      </c>
      <c r="N10" s="13">
        <v>7.8</v>
      </c>
      <c r="O10" s="13">
        <v>7</v>
      </c>
      <c r="P10" s="13">
        <v>6.9</v>
      </c>
      <c r="Q10" s="15">
        <f t="shared" si="0"/>
        <v>21.9</v>
      </c>
      <c r="R10" s="14">
        <v>7.6</v>
      </c>
      <c r="S10" s="14">
        <v>7.7</v>
      </c>
      <c r="T10" s="14">
        <v>7.7</v>
      </c>
      <c r="U10" s="14">
        <v>7.4</v>
      </c>
      <c r="V10" s="14">
        <v>7.3</v>
      </c>
      <c r="W10" s="14">
        <v>2.1</v>
      </c>
      <c r="X10" s="15">
        <f t="shared" si="1"/>
        <v>24.800000000000004</v>
      </c>
      <c r="Y10" s="15">
        <f t="shared" si="2"/>
        <v>46.7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22"/>
      <c r="AE10" s="17">
        <f t="shared" si="6"/>
        <v>7.8</v>
      </c>
      <c r="AF10" s="17">
        <f t="shared" si="7"/>
        <v>7.5</v>
      </c>
      <c r="AG10" s="17">
        <f t="shared" si="8"/>
        <v>7.4</v>
      </c>
      <c r="AH10" s="17">
        <f t="shared" si="9"/>
        <v>7</v>
      </c>
      <c r="AI10" s="17">
        <f t="shared" si="10"/>
        <v>6.9</v>
      </c>
      <c r="AJ10" s="17">
        <f t="shared" si="11"/>
        <v>21.9</v>
      </c>
      <c r="AK10" s="17"/>
      <c r="AL10" s="17">
        <f t="shared" si="12"/>
        <v>7.7</v>
      </c>
      <c r="AM10" s="17">
        <f t="shared" si="13"/>
        <v>7.7</v>
      </c>
      <c r="AN10" s="17">
        <f t="shared" si="14"/>
        <v>7.6</v>
      </c>
      <c r="AO10" s="17">
        <f t="shared" si="15"/>
        <v>7.4</v>
      </c>
      <c r="AP10" s="17">
        <f t="shared" si="16"/>
        <v>7.3</v>
      </c>
      <c r="AQ10" s="17">
        <f t="shared" si="17"/>
        <v>22.700000000000003</v>
      </c>
      <c r="AR10" s="23"/>
      <c r="AS10" s="10">
        <f t="shared" si="18"/>
        <v>46700000</v>
      </c>
      <c r="AT10" s="10">
        <f t="shared" si="19"/>
        <v>24800.000000000004</v>
      </c>
      <c r="AU10" s="20">
        <f t="shared" si="20"/>
        <v>0.0377</v>
      </c>
      <c r="AV10" s="20">
        <f t="shared" si="21"/>
        <v>46724797.9377</v>
      </c>
      <c r="AW10" s="18"/>
      <c r="AX10" s="10"/>
    </row>
    <row r="11" spans="1:50" ht="18" customHeight="1">
      <c r="A11" s="4">
        <v>5</v>
      </c>
      <c r="B11" s="28"/>
      <c r="C11" s="67" t="s">
        <v>217</v>
      </c>
      <c r="D11" s="61"/>
      <c r="E11" s="62"/>
      <c r="F11" s="68" t="s">
        <v>302</v>
      </c>
      <c r="G11" s="64"/>
      <c r="H11" s="86">
        <v>3</v>
      </c>
      <c r="I11" s="66"/>
      <c r="J11" s="67" t="s">
        <v>113</v>
      </c>
      <c r="K11" s="39"/>
      <c r="L11" s="13">
        <v>7.6</v>
      </c>
      <c r="M11" s="13">
        <v>7.6</v>
      </c>
      <c r="N11" s="13">
        <v>7.5</v>
      </c>
      <c r="O11" s="13">
        <v>7.2</v>
      </c>
      <c r="P11" s="13">
        <v>7.2</v>
      </c>
      <c r="Q11" s="15">
        <f t="shared" si="0"/>
        <v>22.3</v>
      </c>
      <c r="R11" s="14">
        <v>7.2</v>
      </c>
      <c r="S11" s="14">
        <v>7.4</v>
      </c>
      <c r="T11" s="14">
        <v>7.3</v>
      </c>
      <c r="U11" s="14">
        <v>7.1</v>
      </c>
      <c r="V11" s="14">
        <v>7.1</v>
      </c>
      <c r="W11" s="14">
        <v>2.6</v>
      </c>
      <c r="X11" s="15">
        <f t="shared" si="1"/>
        <v>24.200000000000003</v>
      </c>
      <c r="Y11" s="15">
        <f t="shared" si="2"/>
        <v>46.5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22"/>
      <c r="AE11" s="17">
        <f t="shared" si="6"/>
        <v>7.6</v>
      </c>
      <c r="AF11" s="17">
        <f t="shared" si="7"/>
        <v>7.6</v>
      </c>
      <c r="AG11" s="17">
        <f t="shared" si="8"/>
        <v>7.5</v>
      </c>
      <c r="AH11" s="17">
        <f t="shared" si="9"/>
        <v>7.2</v>
      </c>
      <c r="AI11" s="17">
        <f t="shared" si="10"/>
        <v>7.2</v>
      </c>
      <c r="AJ11" s="17">
        <f t="shared" si="11"/>
        <v>22.3</v>
      </c>
      <c r="AK11" s="17"/>
      <c r="AL11" s="17">
        <f t="shared" si="12"/>
        <v>7.4</v>
      </c>
      <c r="AM11" s="17">
        <f t="shared" si="13"/>
        <v>7.3</v>
      </c>
      <c r="AN11" s="17">
        <f t="shared" si="14"/>
        <v>7.2</v>
      </c>
      <c r="AO11" s="17">
        <f t="shared" si="15"/>
        <v>7.1</v>
      </c>
      <c r="AP11" s="17">
        <f t="shared" si="16"/>
        <v>7.1</v>
      </c>
      <c r="AQ11" s="17">
        <f t="shared" si="17"/>
        <v>21.6</v>
      </c>
      <c r="AR11" s="23"/>
      <c r="AS11" s="10">
        <f t="shared" si="18"/>
        <v>46500000</v>
      </c>
      <c r="AT11" s="10">
        <f t="shared" si="19"/>
        <v>24200.000000000004</v>
      </c>
      <c r="AU11" s="20">
        <f t="shared" si="20"/>
        <v>0.0361</v>
      </c>
      <c r="AV11" s="20">
        <f t="shared" si="21"/>
        <v>46524197.4361</v>
      </c>
      <c r="AW11" s="18"/>
      <c r="AX11" s="10"/>
    </row>
    <row r="12" spans="1:50" ht="18" customHeight="1">
      <c r="A12" s="4">
        <v>6</v>
      </c>
      <c r="B12" s="28"/>
      <c r="C12" s="67" t="s">
        <v>207</v>
      </c>
      <c r="D12" s="61"/>
      <c r="E12" s="62"/>
      <c r="F12" s="68" t="s">
        <v>208</v>
      </c>
      <c r="G12" s="64"/>
      <c r="H12" s="86">
        <v>3</v>
      </c>
      <c r="I12" s="66"/>
      <c r="J12" s="67" t="s">
        <v>113</v>
      </c>
      <c r="K12" s="39"/>
      <c r="L12" s="13">
        <v>7.4</v>
      </c>
      <c r="M12" s="13">
        <v>7.4</v>
      </c>
      <c r="N12" s="13">
        <v>7.7</v>
      </c>
      <c r="O12" s="13">
        <v>7.2</v>
      </c>
      <c r="P12" s="13">
        <v>7.3</v>
      </c>
      <c r="Q12" s="15">
        <f t="shared" si="0"/>
        <v>22.1</v>
      </c>
      <c r="R12" s="14">
        <v>7.1</v>
      </c>
      <c r="S12" s="14">
        <v>7</v>
      </c>
      <c r="T12" s="14">
        <v>7.6</v>
      </c>
      <c r="U12" s="14">
        <v>6.9</v>
      </c>
      <c r="V12" s="14">
        <v>6.9</v>
      </c>
      <c r="W12" s="14">
        <v>2.3</v>
      </c>
      <c r="X12" s="15">
        <f t="shared" si="1"/>
        <v>23.3</v>
      </c>
      <c r="Y12" s="15">
        <f t="shared" si="2"/>
        <v>45.4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7.7</v>
      </c>
      <c r="AF12" s="17">
        <f t="shared" si="7"/>
        <v>7.4</v>
      </c>
      <c r="AG12" s="17">
        <f t="shared" si="8"/>
        <v>7.4</v>
      </c>
      <c r="AH12" s="17">
        <f t="shared" si="9"/>
        <v>7.3</v>
      </c>
      <c r="AI12" s="17">
        <f t="shared" si="10"/>
        <v>7.2</v>
      </c>
      <c r="AJ12" s="18">
        <f t="shared" si="11"/>
        <v>22.1</v>
      </c>
      <c r="AK12" s="18"/>
      <c r="AL12" s="17">
        <f t="shared" si="12"/>
        <v>7.6</v>
      </c>
      <c r="AM12" s="17">
        <f t="shared" si="13"/>
        <v>7.1</v>
      </c>
      <c r="AN12" s="17">
        <f t="shared" si="14"/>
        <v>7</v>
      </c>
      <c r="AO12" s="17">
        <f t="shared" si="15"/>
        <v>6.9</v>
      </c>
      <c r="AP12" s="17">
        <f t="shared" si="16"/>
        <v>6.9</v>
      </c>
      <c r="AQ12" s="18">
        <f t="shared" si="17"/>
        <v>21</v>
      </c>
      <c r="AR12" s="19"/>
      <c r="AS12" s="10">
        <f t="shared" si="18"/>
        <v>45400000</v>
      </c>
      <c r="AT12" s="10">
        <f t="shared" si="19"/>
        <v>23300</v>
      </c>
      <c r="AU12" s="20">
        <f t="shared" si="20"/>
        <v>0.0355</v>
      </c>
      <c r="AV12" s="20">
        <f t="shared" si="21"/>
        <v>45423297.7355</v>
      </c>
      <c r="AW12" s="18"/>
      <c r="AX12" s="10"/>
    </row>
    <row r="13" spans="1:51" ht="18" customHeight="1">
      <c r="A13" s="4">
        <v>7</v>
      </c>
      <c r="B13" s="28"/>
      <c r="C13" s="60" t="s">
        <v>221</v>
      </c>
      <c r="D13" s="61"/>
      <c r="E13" s="62"/>
      <c r="F13" s="68" t="s">
        <v>222</v>
      </c>
      <c r="G13" s="64"/>
      <c r="H13" s="86">
        <v>1</v>
      </c>
      <c r="I13" s="66"/>
      <c r="J13" s="67" t="s">
        <v>115</v>
      </c>
      <c r="K13" s="39"/>
      <c r="L13" s="13">
        <v>7.2</v>
      </c>
      <c r="M13" s="13">
        <v>7.3</v>
      </c>
      <c r="N13" s="13">
        <v>7.6</v>
      </c>
      <c r="O13" s="13">
        <v>7.1</v>
      </c>
      <c r="P13" s="13">
        <v>7</v>
      </c>
      <c r="Q13" s="15">
        <f t="shared" si="0"/>
        <v>21.6</v>
      </c>
      <c r="R13" s="14">
        <v>6.8</v>
      </c>
      <c r="S13" s="14">
        <v>6.7</v>
      </c>
      <c r="T13" s="14">
        <v>7.2</v>
      </c>
      <c r="U13" s="14">
        <v>7.1</v>
      </c>
      <c r="V13" s="14">
        <v>6.9</v>
      </c>
      <c r="W13" s="14">
        <v>2.7</v>
      </c>
      <c r="X13" s="15">
        <f t="shared" si="1"/>
        <v>23.5</v>
      </c>
      <c r="Y13" s="15">
        <f t="shared" si="2"/>
        <v>45.1</v>
      </c>
      <c r="Z13" s="16">
        <f t="shared" si="3"/>
        <v>7</v>
      </c>
      <c r="AA13" s="2" t="str">
        <f t="shared" si="4"/>
        <v>決勝進出</v>
      </c>
      <c r="AB13" s="10"/>
      <c r="AC13" s="10">
        <f t="shared" si="5"/>
        <v>7</v>
      </c>
      <c r="AD13" s="10"/>
      <c r="AE13" s="17">
        <f t="shared" si="6"/>
        <v>7.6</v>
      </c>
      <c r="AF13" s="17">
        <f t="shared" si="7"/>
        <v>7.3</v>
      </c>
      <c r="AG13" s="17">
        <f t="shared" si="8"/>
        <v>7.2</v>
      </c>
      <c r="AH13" s="17">
        <f t="shared" si="9"/>
        <v>7.1</v>
      </c>
      <c r="AI13" s="17">
        <f t="shared" si="10"/>
        <v>7</v>
      </c>
      <c r="AJ13" s="18">
        <f t="shared" si="11"/>
        <v>21.6</v>
      </c>
      <c r="AK13" s="18"/>
      <c r="AL13" s="17">
        <f t="shared" si="12"/>
        <v>7.2</v>
      </c>
      <c r="AM13" s="17">
        <f t="shared" si="13"/>
        <v>7.1</v>
      </c>
      <c r="AN13" s="17">
        <f t="shared" si="14"/>
        <v>6.9</v>
      </c>
      <c r="AO13" s="17">
        <f t="shared" si="15"/>
        <v>6.8</v>
      </c>
      <c r="AP13" s="17">
        <f t="shared" si="16"/>
        <v>6.7</v>
      </c>
      <c r="AQ13" s="18">
        <f t="shared" si="17"/>
        <v>20.8</v>
      </c>
      <c r="AR13" s="19"/>
      <c r="AS13" s="10">
        <f t="shared" si="18"/>
        <v>45100000</v>
      </c>
      <c r="AT13" s="10">
        <f t="shared" si="19"/>
        <v>23500</v>
      </c>
      <c r="AU13" s="20">
        <f t="shared" si="20"/>
        <v>0.034699999999999995</v>
      </c>
      <c r="AV13" s="20">
        <f t="shared" si="21"/>
        <v>45123497.3347</v>
      </c>
      <c r="AW13" s="18"/>
      <c r="AX13" s="10"/>
      <c r="AY13" s="21"/>
    </row>
    <row r="14" spans="1:50" ht="18" customHeight="1">
      <c r="A14" s="4">
        <v>8</v>
      </c>
      <c r="B14" s="28"/>
      <c r="C14" s="67" t="s">
        <v>204</v>
      </c>
      <c r="D14" s="61"/>
      <c r="E14" s="62"/>
      <c r="F14" s="63" t="s">
        <v>205</v>
      </c>
      <c r="G14" s="64"/>
      <c r="H14" s="86">
        <v>3</v>
      </c>
      <c r="I14" s="66"/>
      <c r="J14" s="67" t="s">
        <v>113</v>
      </c>
      <c r="K14" s="39"/>
      <c r="L14" s="13">
        <v>7.2</v>
      </c>
      <c r="M14" s="13">
        <v>7.2</v>
      </c>
      <c r="N14" s="13">
        <v>6.8</v>
      </c>
      <c r="O14" s="13">
        <v>7.1</v>
      </c>
      <c r="P14" s="13">
        <v>7.1</v>
      </c>
      <c r="Q14" s="15">
        <f t="shared" si="0"/>
        <v>21.4</v>
      </c>
      <c r="R14" s="14">
        <v>6.5</v>
      </c>
      <c r="S14" s="14">
        <v>6.7</v>
      </c>
      <c r="T14" s="14">
        <v>6.6</v>
      </c>
      <c r="U14" s="14">
        <v>6.9</v>
      </c>
      <c r="V14" s="14">
        <v>6.8</v>
      </c>
      <c r="W14" s="14">
        <v>2.3</v>
      </c>
      <c r="X14" s="15">
        <f t="shared" si="1"/>
        <v>22.400000000000002</v>
      </c>
      <c r="Y14" s="15">
        <f t="shared" si="2"/>
        <v>43.8</v>
      </c>
      <c r="Z14" s="16">
        <f t="shared" si="3"/>
        <v>8</v>
      </c>
      <c r="AA14" s="2" t="str">
        <f t="shared" si="4"/>
        <v>決勝進出</v>
      </c>
      <c r="AB14" s="10"/>
      <c r="AC14" s="10">
        <f t="shared" si="5"/>
        <v>8</v>
      </c>
      <c r="AD14" s="10"/>
      <c r="AE14" s="17">
        <f t="shared" si="6"/>
        <v>7.2</v>
      </c>
      <c r="AF14" s="17">
        <f t="shared" si="7"/>
        <v>7.2</v>
      </c>
      <c r="AG14" s="17">
        <f t="shared" si="8"/>
        <v>7.1</v>
      </c>
      <c r="AH14" s="17">
        <f t="shared" si="9"/>
        <v>7.1</v>
      </c>
      <c r="AI14" s="17">
        <f t="shared" si="10"/>
        <v>6.8</v>
      </c>
      <c r="AJ14" s="18">
        <f t="shared" si="11"/>
        <v>21.4</v>
      </c>
      <c r="AK14" s="18"/>
      <c r="AL14" s="17">
        <f t="shared" si="12"/>
        <v>6.9</v>
      </c>
      <c r="AM14" s="17">
        <f t="shared" si="13"/>
        <v>6.8</v>
      </c>
      <c r="AN14" s="17">
        <f t="shared" si="14"/>
        <v>6.7</v>
      </c>
      <c r="AO14" s="17">
        <f t="shared" si="15"/>
        <v>6.6</v>
      </c>
      <c r="AP14" s="17">
        <f t="shared" si="16"/>
        <v>6.5</v>
      </c>
      <c r="AQ14" s="18">
        <f t="shared" si="17"/>
        <v>20.1</v>
      </c>
      <c r="AR14" s="19"/>
      <c r="AS14" s="10">
        <f t="shared" si="18"/>
        <v>43800000</v>
      </c>
      <c r="AT14" s="10">
        <f t="shared" si="19"/>
        <v>22400.000000000004</v>
      </c>
      <c r="AU14" s="20">
        <f t="shared" si="20"/>
        <v>0.033499999999999995</v>
      </c>
      <c r="AV14" s="20">
        <f t="shared" si="21"/>
        <v>43822397.7335</v>
      </c>
      <c r="AW14" s="18"/>
      <c r="AX14" s="10"/>
    </row>
    <row r="15" spans="1:50" ht="18" customHeight="1">
      <c r="A15" s="4">
        <v>9</v>
      </c>
      <c r="B15" s="28"/>
      <c r="C15" s="60" t="s">
        <v>303</v>
      </c>
      <c r="D15" s="61"/>
      <c r="E15" s="62"/>
      <c r="F15" s="68" t="s">
        <v>218</v>
      </c>
      <c r="G15" s="64"/>
      <c r="H15" s="87">
        <v>2</v>
      </c>
      <c r="I15" s="66"/>
      <c r="J15" s="67" t="s">
        <v>107</v>
      </c>
      <c r="K15" s="39"/>
      <c r="L15" s="13">
        <v>6.9</v>
      </c>
      <c r="M15" s="13">
        <v>7.3</v>
      </c>
      <c r="N15" s="13">
        <v>6.9</v>
      </c>
      <c r="O15" s="13">
        <v>6.6</v>
      </c>
      <c r="P15" s="13">
        <v>6.7</v>
      </c>
      <c r="Q15" s="15">
        <f t="shared" si="0"/>
        <v>20.5</v>
      </c>
      <c r="R15" s="14">
        <v>7.5</v>
      </c>
      <c r="S15" s="14">
        <v>7.5</v>
      </c>
      <c r="T15" s="14">
        <v>6.5</v>
      </c>
      <c r="U15" s="14">
        <v>7</v>
      </c>
      <c r="V15" s="14">
        <v>7.2</v>
      </c>
      <c r="W15" s="14">
        <v>1.4</v>
      </c>
      <c r="X15" s="15">
        <f t="shared" si="1"/>
        <v>23.099999999999998</v>
      </c>
      <c r="Y15" s="15">
        <f t="shared" si="2"/>
        <v>43.6</v>
      </c>
      <c r="Z15" s="16">
        <f t="shared" si="3"/>
        <v>9</v>
      </c>
      <c r="AA15" s="2" t="str">
        <f t="shared" si="4"/>
        <v>決勝進出</v>
      </c>
      <c r="AB15" s="10"/>
      <c r="AC15" s="10">
        <f t="shared" si="5"/>
        <v>9</v>
      </c>
      <c r="AD15" s="10"/>
      <c r="AE15" s="17">
        <f t="shared" si="6"/>
        <v>7.3</v>
      </c>
      <c r="AF15" s="17">
        <f t="shared" si="7"/>
        <v>6.9</v>
      </c>
      <c r="AG15" s="17">
        <f t="shared" si="8"/>
        <v>6.9</v>
      </c>
      <c r="AH15" s="17">
        <f t="shared" si="9"/>
        <v>6.7</v>
      </c>
      <c r="AI15" s="17">
        <f t="shared" si="10"/>
        <v>6.6</v>
      </c>
      <c r="AJ15" s="18">
        <f t="shared" si="11"/>
        <v>20.5</v>
      </c>
      <c r="AK15" s="18"/>
      <c r="AL15" s="17">
        <f t="shared" si="12"/>
        <v>7.5</v>
      </c>
      <c r="AM15" s="17">
        <f t="shared" si="13"/>
        <v>7.5</v>
      </c>
      <c r="AN15" s="17">
        <f t="shared" si="14"/>
        <v>7.2</v>
      </c>
      <c r="AO15" s="17">
        <f t="shared" si="15"/>
        <v>7</v>
      </c>
      <c r="AP15" s="17">
        <f t="shared" si="16"/>
        <v>6.5</v>
      </c>
      <c r="AQ15" s="18">
        <f t="shared" si="17"/>
        <v>21.7</v>
      </c>
      <c r="AR15" s="19"/>
      <c r="AS15" s="10">
        <f t="shared" si="18"/>
        <v>43600000</v>
      </c>
      <c r="AT15" s="10">
        <f t="shared" si="19"/>
        <v>23099.999999999996</v>
      </c>
      <c r="AU15" s="20">
        <f t="shared" si="20"/>
        <v>0.0357</v>
      </c>
      <c r="AV15" s="20">
        <f t="shared" si="21"/>
        <v>43623098.6357</v>
      </c>
      <c r="AW15" s="18"/>
      <c r="AX15" s="10"/>
    </row>
    <row r="16" spans="1:50" ht="18" customHeight="1">
      <c r="A16" s="4">
        <v>10</v>
      </c>
      <c r="B16" s="28"/>
      <c r="C16" s="60" t="s">
        <v>298</v>
      </c>
      <c r="D16" s="61"/>
      <c r="E16" s="62"/>
      <c r="F16" s="68" t="s">
        <v>210</v>
      </c>
      <c r="G16" s="64"/>
      <c r="H16" s="87">
        <v>1</v>
      </c>
      <c r="I16" s="66"/>
      <c r="J16" s="67" t="s">
        <v>107</v>
      </c>
      <c r="K16" s="39"/>
      <c r="L16" s="13">
        <v>6.5</v>
      </c>
      <c r="M16" s="13">
        <v>6.8</v>
      </c>
      <c r="N16" s="13">
        <v>6.9</v>
      </c>
      <c r="O16" s="13">
        <v>6.3</v>
      </c>
      <c r="P16" s="13">
        <v>6.2</v>
      </c>
      <c r="Q16" s="15">
        <f t="shared" si="0"/>
        <v>19.6</v>
      </c>
      <c r="R16" s="14">
        <v>7.2</v>
      </c>
      <c r="S16" s="14">
        <v>7.4</v>
      </c>
      <c r="T16" s="14">
        <v>7.5</v>
      </c>
      <c r="U16" s="14">
        <v>7</v>
      </c>
      <c r="V16" s="14">
        <v>7.2</v>
      </c>
      <c r="W16" s="14">
        <v>1.3</v>
      </c>
      <c r="X16" s="15">
        <f t="shared" si="1"/>
        <v>23.1</v>
      </c>
      <c r="Y16" s="15">
        <f t="shared" si="2"/>
        <v>42.7</v>
      </c>
      <c r="Z16" s="16">
        <f t="shared" si="3"/>
        <v>10</v>
      </c>
      <c r="AA16" s="2" t="str">
        <f t="shared" si="4"/>
        <v>決勝進出</v>
      </c>
      <c r="AB16" s="10"/>
      <c r="AC16" s="10">
        <f t="shared" si="5"/>
        <v>10</v>
      </c>
      <c r="AD16" s="10"/>
      <c r="AE16" s="17">
        <f t="shared" si="6"/>
        <v>6.9</v>
      </c>
      <c r="AF16" s="17">
        <f t="shared" si="7"/>
        <v>6.8</v>
      </c>
      <c r="AG16" s="17">
        <f t="shared" si="8"/>
        <v>6.5</v>
      </c>
      <c r="AH16" s="17">
        <f t="shared" si="9"/>
        <v>6.3</v>
      </c>
      <c r="AI16" s="17">
        <f t="shared" si="10"/>
        <v>6.2</v>
      </c>
      <c r="AJ16" s="18">
        <f t="shared" si="11"/>
        <v>19.6</v>
      </c>
      <c r="AK16" s="18"/>
      <c r="AL16" s="17">
        <f t="shared" si="12"/>
        <v>7.5</v>
      </c>
      <c r="AM16" s="17">
        <f t="shared" si="13"/>
        <v>7.4</v>
      </c>
      <c r="AN16" s="17">
        <f t="shared" si="14"/>
        <v>7.2</v>
      </c>
      <c r="AO16" s="17">
        <f t="shared" si="15"/>
        <v>7.2</v>
      </c>
      <c r="AP16" s="17">
        <f t="shared" si="16"/>
        <v>7</v>
      </c>
      <c r="AQ16" s="18">
        <f t="shared" si="17"/>
        <v>21.8</v>
      </c>
      <c r="AR16" s="19"/>
      <c r="AS16" s="10">
        <f t="shared" si="18"/>
        <v>42700000</v>
      </c>
      <c r="AT16" s="10">
        <f t="shared" si="19"/>
        <v>23100</v>
      </c>
      <c r="AU16" s="20">
        <f t="shared" si="20"/>
        <v>0.036300000000000006</v>
      </c>
      <c r="AV16" s="20">
        <f t="shared" si="21"/>
        <v>42723098.7363</v>
      </c>
      <c r="AW16" s="18"/>
      <c r="AX16" s="10"/>
    </row>
    <row r="17" spans="1:50" ht="18" customHeight="1">
      <c r="A17" s="4">
        <v>11</v>
      </c>
      <c r="B17" s="28"/>
      <c r="C17" s="67" t="s">
        <v>201</v>
      </c>
      <c r="D17" s="61"/>
      <c r="E17" s="62"/>
      <c r="F17" s="63" t="s">
        <v>202</v>
      </c>
      <c r="G17" s="64"/>
      <c r="H17" s="86">
        <v>2</v>
      </c>
      <c r="I17" s="66"/>
      <c r="J17" s="67" t="s">
        <v>113</v>
      </c>
      <c r="K17" s="39"/>
      <c r="L17" s="13">
        <v>6.8</v>
      </c>
      <c r="M17" s="13">
        <v>6.6</v>
      </c>
      <c r="N17" s="13">
        <v>6.7</v>
      </c>
      <c r="O17" s="13">
        <v>6.8</v>
      </c>
      <c r="P17" s="13">
        <v>6.9</v>
      </c>
      <c r="Q17" s="15">
        <f t="shared" si="0"/>
        <v>20.3</v>
      </c>
      <c r="R17" s="14">
        <v>6.9</v>
      </c>
      <c r="S17" s="14">
        <v>6.7</v>
      </c>
      <c r="T17" s="14">
        <v>6.9</v>
      </c>
      <c r="U17" s="14">
        <v>6.8</v>
      </c>
      <c r="V17" s="14">
        <v>6.6</v>
      </c>
      <c r="W17" s="14">
        <v>1.8</v>
      </c>
      <c r="X17" s="15">
        <f t="shared" si="1"/>
        <v>22.2</v>
      </c>
      <c r="Y17" s="15">
        <f t="shared" si="2"/>
        <v>42.5</v>
      </c>
      <c r="Z17" s="16">
        <f t="shared" si="3"/>
        <v>11</v>
      </c>
      <c r="AA17" s="2">
        <f t="shared" si="4"/>
      </c>
      <c r="AB17" s="10"/>
      <c r="AC17" s="10">
        <f t="shared" si="5"/>
        <v>11</v>
      </c>
      <c r="AD17" s="10"/>
      <c r="AE17" s="17">
        <f t="shared" si="6"/>
        <v>6.9</v>
      </c>
      <c r="AF17" s="17">
        <f t="shared" si="7"/>
        <v>6.8</v>
      </c>
      <c r="AG17" s="17">
        <f t="shared" si="8"/>
        <v>6.8</v>
      </c>
      <c r="AH17" s="17">
        <f t="shared" si="9"/>
        <v>6.7</v>
      </c>
      <c r="AI17" s="17">
        <f t="shared" si="10"/>
        <v>6.6</v>
      </c>
      <c r="AJ17" s="18">
        <f t="shared" si="11"/>
        <v>20.3</v>
      </c>
      <c r="AK17" s="18"/>
      <c r="AL17" s="17">
        <f t="shared" si="12"/>
        <v>6.9</v>
      </c>
      <c r="AM17" s="17">
        <f t="shared" si="13"/>
        <v>6.9</v>
      </c>
      <c r="AN17" s="17">
        <f t="shared" si="14"/>
        <v>6.8</v>
      </c>
      <c r="AO17" s="17">
        <f t="shared" si="15"/>
        <v>6.7</v>
      </c>
      <c r="AP17" s="17">
        <f t="shared" si="16"/>
        <v>6.6</v>
      </c>
      <c r="AQ17" s="18">
        <f t="shared" si="17"/>
        <v>20.4</v>
      </c>
      <c r="AR17" s="19"/>
      <c r="AS17" s="10">
        <f t="shared" si="18"/>
        <v>42500000</v>
      </c>
      <c r="AT17" s="10">
        <f t="shared" si="19"/>
        <v>22200</v>
      </c>
      <c r="AU17" s="20">
        <f t="shared" si="20"/>
        <v>0.0339</v>
      </c>
      <c r="AV17" s="20">
        <f t="shared" si="21"/>
        <v>42522198.2339</v>
      </c>
      <c r="AW17" s="18"/>
      <c r="AX17" s="10"/>
    </row>
    <row r="18" spans="1:50" ht="18" customHeight="1">
      <c r="A18" s="4">
        <v>12</v>
      </c>
      <c r="B18" s="28"/>
      <c r="C18" s="60" t="s">
        <v>296</v>
      </c>
      <c r="D18" s="61"/>
      <c r="E18" s="62"/>
      <c r="F18" s="68" t="s">
        <v>206</v>
      </c>
      <c r="G18" s="64"/>
      <c r="H18" s="87">
        <v>2</v>
      </c>
      <c r="I18" s="66"/>
      <c r="J18" s="67" t="s">
        <v>101</v>
      </c>
      <c r="K18" s="39"/>
      <c r="L18" s="13">
        <v>6.7</v>
      </c>
      <c r="M18" s="13">
        <v>6.7</v>
      </c>
      <c r="N18" s="13">
        <v>6</v>
      </c>
      <c r="O18" s="13">
        <v>6.3</v>
      </c>
      <c r="P18" s="13">
        <v>6.2</v>
      </c>
      <c r="Q18" s="15">
        <f t="shared" si="0"/>
        <v>19.2</v>
      </c>
      <c r="R18" s="14">
        <v>7.1</v>
      </c>
      <c r="S18" s="14">
        <v>7.1</v>
      </c>
      <c r="T18" s="14">
        <v>7.1</v>
      </c>
      <c r="U18" s="14">
        <v>6.9</v>
      </c>
      <c r="V18" s="14">
        <v>6.4</v>
      </c>
      <c r="W18" s="14">
        <v>1.8</v>
      </c>
      <c r="X18" s="15">
        <f t="shared" si="1"/>
        <v>22.900000000000002</v>
      </c>
      <c r="Y18" s="15">
        <f t="shared" si="2"/>
        <v>42.1</v>
      </c>
      <c r="Z18" s="16">
        <f t="shared" si="3"/>
        <v>12</v>
      </c>
      <c r="AA18" s="2">
        <f t="shared" si="4"/>
      </c>
      <c r="AB18" s="10"/>
      <c r="AC18" s="10">
        <f t="shared" si="5"/>
        <v>12</v>
      </c>
      <c r="AD18" s="10"/>
      <c r="AE18" s="17">
        <f t="shared" si="6"/>
        <v>6.7</v>
      </c>
      <c r="AF18" s="17">
        <f t="shared" si="7"/>
        <v>6.7</v>
      </c>
      <c r="AG18" s="17">
        <f t="shared" si="8"/>
        <v>6.3</v>
      </c>
      <c r="AH18" s="17">
        <f t="shared" si="9"/>
        <v>6.2</v>
      </c>
      <c r="AI18" s="17">
        <f t="shared" si="10"/>
        <v>6</v>
      </c>
      <c r="AJ18" s="18">
        <f t="shared" si="11"/>
        <v>19.2</v>
      </c>
      <c r="AK18" s="18"/>
      <c r="AL18" s="17">
        <f t="shared" si="12"/>
        <v>7.1</v>
      </c>
      <c r="AM18" s="17">
        <f t="shared" si="13"/>
        <v>7.1</v>
      </c>
      <c r="AN18" s="17">
        <f t="shared" si="14"/>
        <v>7.1</v>
      </c>
      <c r="AO18" s="17">
        <f t="shared" si="15"/>
        <v>6.9</v>
      </c>
      <c r="AP18" s="17">
        <f t="shared" si="16"/>
        <v>6.4</v>
      </c>
      <c r="AQ18" s="18">
        <f t="shared" si="17"/>
        <v>21.1</v>
      </c>
      <c r="AR18" s="19"/>
      <c r="AS18" s="10">
        <f t="shared" si="18"/>
        <v>42100000</v>
      </c>
      <c r="AT18" s="10">
        <f t="shared" si="19"/>
        <v>22900.000000000004</v>
      </c>
      <c r="AU18" s="20">
        <f t="shared" si="20"/>
        <v>0.03459999999999999</v>
      </c>
      <c r="AV18" s="20">
        <f t="shared" si="21"/>
        <v>42122898.2346</v>
      </c>
      <c r="AW18" s="18"/>
      <c r="AX18" s="10"/>
    </row>
    <row r="19" spans="1:50" ht="18" customHeight="1">
      <c r="A19" s="4">
        <v>13</v>
      </c>
      <c r="B19" s="28"/>
      <c r="C19" s="67" t="s">
        <v>297</v>
      </c>
      <c r="D19" s="61"/>
      <c r="E19" s="62"/>
      <c r="F19" s="68" t="s">
        <v>209</v>
      </c>
      <c r="G19" s="64"/>
      <c r="H19" s="66">
        <v>3</v>
      </c>
      <c r="I19" s="66"/>
      <c r="J19" s="67" t="s">
        <v>113</v>
      </c>
      <c r="K19" s="39"/>
      <c r="L19" s="13">
        <v>6.6</v>
      </c>
      <c r="M19" s="13">
        <v>6.5</v>
      </c>
      <c r="N19" s="13">
        <v>6.7</v>
      </c>
      <c r="O19" s="13">
        <v>6.7</v>
      </c>
      <c r="P19" s="13">
        <v>6.3</v>
      </c>
      <c r="Q19" s="15">
        <f t="shared" si="0"/>
        <v>19.8</v>
      </c>
      <c r="R19" s="14">
        <v>7</v>
      </c>
      <c r="S19" s="14">
        <v>6.8</v>
      </c>
      <c r="T19" s="14">
        <v>6.6</v>
      </c>
      <c r="U19" s="14">
        <v>6.8</v>
      </c>
      <c r="V19" s="14">
        <v>6.5</v>
      </c>
      <c r="W19" s="14">
        <v>1.9</v>
      </c>
      <c r="X19" s="15">
        <f t="shared" si="1"/>
        <v>22.099999999999998</v>
      </c>
      <c r="Y19" s="15">
        <f t="shared" si="2"/>
        <v>41.9</v>
      </c>
      <c r="Z19" s="16">
        <f t="shared" si="3"/>
        <v>13</v>
      </c>
      <c r="AA19" s="2">
        <f t="shared" si="4"/>
      </c>
      <c r="AB19" s="10"/>
      <c r="AC19" s="10">
        <f t="shared" si="5"/>
        <v>13</v>
      </c>
      <c r="AD19" s="10"/>
      <c r="AE19" s="17">
        <f t="shared" si="6"/>
        <v>6.7</v>
      </c>
      <c r="AF19" s="17">
        <f t="shared" si="7"/>
        <v>6.7</v>
      </c>
      <c r="AG19" s="17">
        <f t="shared" si="8"/>
        <v>6.6</v>
      </c>
      <c r="AH19" s="17">
        <f t="shared" si="9"/>
        <v>6.5</v>
      </c>
      <c r="AI19" s="17">
        <f t="shared" si="10"/>
        <v>6.3</v>
      </c>
      <c r="AJ19" s="18">
        <f t="shared" si="11"/>
        <v>19.8</v>
      </c>
      <c r="AK19" s="18"/>
      <c r="AL19" s="17">
        <f t="shared" si="12"/>
        <v>7</v>
      </c>
      <c r="AM19" s="17">
        <f t="shared" si="13"/>
        <v>6.8</v>
      </c>
      <c r="AN19" s="17">
        <f t="shared" si="14"/>
        <v>6.8</v>
      </c>
      <c r="AO19" s="17">
        <f t="shared" si="15"/>
        <v>6.6</v>
      </c>
      <c r="AP19" s="17">
        <f t="shared" si="16"/>
        <v>6.5</v>
      </c>
      <c r="AQ19" s="18">
        <f t="shared" si="17"/>
        <v>20.2</v>
      </c>
      <c r="AR19" s="19"/>
      <c r="AS19" s="10">
        <f t="shared" si="18"/>
        <v>41900000</v>
      </c>
      <c r="AT19" s="10">
        <f t="shared" si="19"/>
        <v>22099.999999999996</v>
      </c>
      <c r="AU19" s="20">
        <f t="shared" si="20"/>
        <v>0.0337</v>
      </c>
      <c r="AV19" s="20">
        <f t="shared" si="21"/>
        <v>41922098.1337</v>
      </c>
      <c r="AW19" s="18"/>
      <c r="AX19" s="10"/>
    </row>
    <row r="20" spans="1:50" ht="18" customHeight="1">
      <c r="A20" s="4">
        <v>14</v>
      </c>
      <c r="B20" s="28"/>
      <c r="C20" s="60" t="s">
        <v>212</v>
      </c>
      <c r="D20" s="61"/>
      <c r="E20" s="62"/>
      <c r="F20" s="68" t="s">
        <v>213</v>
      </c>
      <c r="G20" s="64"/>
      <c r="H20" s="66">
        <v>2</v>
      </c>
      <c r="I20" s="66"/>
      <c r="J20" s="67" t="s">
        <v>214</v>
      </c>
      <c r="K20" s="39"/>
      <c r="L20" s="13">
        <v>6.7</v>
      </c>
      <c r="M20" s="13">
        <v>6.6</v>
      </c>
      <c r="N20" s="13">
        <v>7.2</v>
      </c>
      <c r="O20" s="13">
        <v>7</v>
      </c>
      <c r="P20" s="13">
        <v>6.6</v>
      </c>
      <c r="Q20" s="15">
        <f t="shared" si="0"/>
        <v>20.299999999999997</v>
      </c>
      <c r="R20" s="14">
        <v>5.8</v>
      </c>
      <c r="S20" s="14">
        <v>6.2</v>
      </c>
      <c r="T20" s="14">
        <v>6.1</v>
      </c>
      <c r="U20" s="14">
        <v>6.3</v>
      </c>
      <c r="V20" s="14">
        <v>6.2</v>
      </c>
      <c r="W20" s="14">
        <v>2.3</v>
      </c>
      <c r="X20" s="15">
        <f t="shared" si="1"/>
        <v>20.8</v>
      </c>
      <c r="Y20" s="15">
        <f t="shared" si="2"/>
        <v>41.1</v>
      </c>
      <c r="Z20" s="16">
        <f t="shared" si="3"/>
        <v>14</v>
      </c>
      <c r="AA20" s="2">
        <f t="shared" si="4"/>
      </c>
      <c r="AB20" s="10"/>
      <c r="AC20" s="10">
        <f t="shared" si="5"/>
        <v>14</v>
      </c>
      <c r="AD20" s="10"/>
      <c r="AE20" s="17">
        <f t="shared" si="6"/>
        <v>7.2</v>
      </c>
      <c r="AF20" s="17">
        <f t="shared" si="7"/>
        <v>7</v>
      </c>
      <c r="AG20" s="17">
        <f t="shared" si="8"/>
        <v>6.7</v>
      </c>
      <c r="AH20" s="17">
        <f t="shared" si="9"/>
        <v>6.6</v>
      </c>
      <c r="AI20" s="17">
        <f t="shared" si="10"/>
        <v>6.6</v>
      </c>
      <c r="AJ20" s="18">
        <f t="shared" si="11"/>
        <v>20.299999999999997</v>
      </c>
      <c r="AK20" s="18"/>
      <c r="AL20" s="17">
        <f t="shared" si="12"/>
        <v>6.3</v>
      </c>
      <c r="AM20" s="17">
        <f t="shared" si="13"/>
        <v>6.2</v>
      </c>
      <c r="AN20" s="17">
        <f t="shared" si="14"/>
        <v>6.2</v>
      </c>
      <c r="AO20" s="17">
        <f t="shared" si="15"/>
        <v>6.1</v>
      </c>
      <c r="AP20" s="17">
        <f t="shared" si="16"/>
        <v>5.8</v>
      </c>
      <c r="AQ20" s="18">
        <f t="shared" si="17"/>
        <v>18.5</v>
      </c>
      <c r="AR20" s="19"/>
      <c r="AS20" s="10">
        <f t="shared" si="18"/>
        <v>41100000</v>
      </c>
      <c r="AT20" s="10">
        <f t="shared" si="19"/>
        <v>20800</v>
      </c>
      <c r="AU20" s="20">
        <f t="shared" si="20"/>
        <v>0.030600000000000002</v>
      </c>
      <c r="AV20" s="20">
        <f t="shared" si="21"/>
        <v>41120797.7306</v>
      </c>
      <c r="AW20" s="18"/>
      <c r="AX20" s="10"/>
    </row>
    <row r="21" spans="1:50" ht="18" customHeight="1">
      <c r="A21" s="4">
        <v>15</v>
      </c>
      <c r="B21" s="28"/>
      <c r="C21" s="60" t="s">
        <v>295</v>
      </c>
      <c r="D21" s="61"/>
      <c r="E21" s="62"/>
      <c r="F21" s="63" t="s">
        <v>203</v>
      </c>
      <c r="G21" s="64"/>
      <c r="H21" s="66">
        <v>2</v>
      </c>
      <c r="I21" s="66"/>
      <c r="J21" s="67" t="s">
        <v>101</v>
      </c>
      <c r="K21" s="39"/>
      <c r="L21" s="13">
        <v>2.7</v>
      </c>
      <c r="M21" s="13">
        <v>2.7</v>
      </c>
      <c r="N21" s="13">
        <v>2.9</v>
      </c>
      <c r="O21" s="13">
        <v>3.1</v>
      </c>
      <c r="P21" s="13">
        <v>2.8</v>
      </c>
      <c r="Q21" s="15">
        <f t="shared" si="0"/>
        <v>8.399999999999999</v>
      </c>
      <c r="R21" s="14">
        <v>7.1</v>
      </c>
      <c r="S21" s="14">
        <v>7.4</v>
      </c>
      <c r="T21" s="14">
        <v>7</v>
      </c>
      <c r="U21" s="14">
        <v>7.4</v>
      </c>
      <c r="V21" s="14">
        <v>7.2</v>
      </c>
      <c r="W21" s="14">
        <v>3.1</v>
      </c>
      <c r="X21" s="15">
        <f t="shared" si="1"/>
        <v>24.800000000000004</v>
      </c>
      <c r="Y21" s="15">
        <f t="shared" si="2"/>
        <v>33.2</v>
      </c>
      <c r="Z21" s="16">
        <f t="shared" si="3"/>
        <v>15</v>
      </c>
      <c r="AA21" s="2">
        <f t="shared" si="4"/>
      </c>
      <c r="AB21" s="10"/>
      <c r="AC21" s="10">
        <f t="shared" si="5"/>
        <v>15</v>
      </c>
      <c r="AD21" s="10"/>
      <c r="AE21" s="17">
        <f t="shared" si="6"/>
        <v>3.1</v>
      </c>
      <c r="AF21" s="17">
        <f t="shared" si="7"/>
        <v>2.9</v>
      </c>
      <c r="AG21" s="17">
        <f t="shared" si="8"/>
        <v>2.8</v>
      </c>
      <c r="AH21" s="17">
        <f t="shared" si="9"/>
        <v>2.7</v>
      </c>
      <c r="AI21" s="17">
        <f t="shared" si="10"/>
        <v>2.7</v>
      </c>
      <c r="AJ21" s="18">
        <f t="shared" si="11"/>
        <v>8.399999999999999</v>
      </c>
      <c r="AK21" s="18"/>
      <c r="AL21" s="17">
        <f t="shared" si="12"/>
        <v>7.4</v>
      </c>
      <c r="AM21" s="17">
        <f t="shared" si="13"/>
        <v>7.4</v>
      </c>
      <c r="AN21" s="17">
        <f t="shared" si="14"/>
        <v>7.2</v>
      </c>
      <c r="AO21" s="17">
        <f t="shared" si="15"/>
        <v>7.1</v>
      </c>
      <c r="AP21" s="17">
        <f t="shared" si="16"/>
        <v>7</v>
      </c>
      <c r="AQ21" s="18">
        <f t="shared" si="17"/>
        <v>21.700000000000003</v>
      </c>
      <c r="AR21" s="19"/>
      <c r="AS21" s="10">
        <f t="shared" si="18"/>
        <v>33200000.000000004</v>
      </c>
      <c r="AT21" s="10">
        <f t="shared" si="19"/>
        <v>24800.000000000004</v>
      </c>
      <c r="AU21" s="20">
        <f t="shared" si="20"/>
        <v>0.0361</v>
      </c>
      <c r="AV21" s="20">
        <f t="shared" si="21"/>
        <v>33224796.9361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中学生　女子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8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36"/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10</v>
      </c>
    </row>
    <row r="45" spans="1:48" ht="18" customHeight="1">
      <c r="A45" s="148"/>
      <c r="B45" s="35"/>
      <c r="C45" s="153"/>
      <c r="D45" s="54"/>
      <c r="E45" s="35"/>
      <c r="F45" s="153"/>
      <c r="G45" s="54"/>
      <c r="H45" s="37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坂田愛実</v>
      </c>
      <c r="D46" s="38"/>
      <c r="E46" s="31"/>
      <c r="F46" s="42" t="str">
        <f aca="true" t="shared" si="23" ref="F46:F55">IF($A46&gt;$AG$44,"",INDEX(F$7:F$36,MATCH($AG$44-$A46+1,$Z$7:$Z$36,0)))</f>
        <v>さかた　あみ</v>
      </c>
      <c r="G46" s="40"/>
      <c r="H46" s="24"/>
      <c r="I46" s="29"/>
      <c r="J46" s="42" t="str">
        <f aca="true" t="shared" si="24" ref="J46:J55">IF($A46&gt;$AG$44,"",INDEX(J$7:J$36,MATCH($AG$44-$A46+1,$Z$7:$Z$36,0)))</f>
        <v>八代ＴＣ</v>
      </c>
      <c r="K46" s="42"/>
      <c r="L46" s="160">
        <f aca="true" t="shared" si="25" ref="L46:L55">IF($A46&gt;$AG$44,"",INDEX($Q$7:$Q$36,MATCH($AG$44-$A46+1,$Z$7:$Z$36,0)))</f>
        <v>19.6</v>
      </c>
      <c r="M46" s="161"/>
      <c r="N46" s="160">
        <f aca="true" t="shared" si="26" ref="N46:N55">IF($A46&gt;$AG$44,"",INDEX($X$7:$X$36,MATCH($AG$44-$A46+1,$Z$7:$Z$36,0)))</f>
        <v>23.1</v>
      </c>
      <c r="O46" s="161"/>
      <c r="P46" s="160">
        <f aca="true" t="shared" si="27" ref="P46:P55">IF($A46&gt;$AG$44,"",INDEX($Y$7:$Y$36,MATCH($AG$44-$A46+1,$Z$7:$Z$36,0)))</f>
        <v>42.7</v>
      </c>
      <c r="Q46" s="161"/>
      <c r="R46" s="26">
        <v>7.2</v>
      </c>
      <c r="S46" s="26">
        <v>7.5</v>
      </c>
      <c r="T46" s="26">
        <v>7.4</v>
      </c>
      <c r="U46" s="26">
        <v>7.1</v>
      </c>
      <c r="V46" s="26">
        <v>7.3</v>
      </c>
      <c r="W46" s="26">
        <v>1.3</v>
      </c>
      <c r="X46" s="15">
        <f aca="true" t="shared" si="28" ref="X46:X55">IF(C46="","",W46+AJ46)</f>
        <v>23.2</v>
      </c>
      <c r="Y46" s="15">
        <f aca="true" t="shared" si="29" ref="Y46:Y55">IF(C46="","",ROUND(P46+W46+AJ46,1))</f>
        <v>65.9</v>
      </c>
      <c r="Z46" s="16">
        <f aca="true" t="shared" si="30" ref="Z46:Z55">IF(C46="","",RANK(AV46,AV$46:AV$55,0))</f>
        <v>10</v>
      </c>
      <c r="AA46" s="134"/>
      <c r="AC46" s="10">
        <f aca="true" t="shared" si="31" ref="AC46:AC55">RANK(Y46,Y$46:Y$55,0)</f>
        <v>10</v>
      </c>
      <c r="AE46" s="17">
        <f aca="true" t="shared" si="32" ref="AE46:AE55">IF(R46="",0,LARGE($R46:$V46,1))</f>
        <v>7.5</v>
      </c>
      <c r="AF46" s="17">
        <f aca="true" t="shared" si="33" ref="AF46:AF55">IF(S46="",0,LARGE($R46:$V46,2))</f>
        <v>7.4</v>
      </c>
      <c r="AG46" s="17">
        <f aca="true" t="shared" si="34" ref="AG46:AG55">IF(T46="",0,LARGE($R46:$V46,3))</f>
        <v>7.3</v>
      </c>
      <c r="AH46" s="17">
        <f aca="true" t="shared" si="35" ref="AH46:AH55">IF(U46="",0,LARGE($R46:$V46,4))</f>
        <v>7.2</v>
      </c>
      <c r="AI46" s="17">
        <f aca="true" t="shared" si="36" ref="AI46:AI55">IF(V46="",0,LARGE($R46:$V46,5))</f>
        <v>7.1</v>
      </c>
      <c r="AJ46" s="18">
        <f aca="true" t="shared" si="37" ref="AJ46:AJ55">SUM(AF46:AH46)</f>
        <v>21.9</v>
      </c>
      <c r="AS46" s="10">
        <f aca="true" t="shared" si="38" ref="AS46:AS55">IF(Y46="",0,Y46*1000000)</f>
        <v>65900000.00000001</v>
      </c>
      <c r="AT46" s="10">
        <f aca="true" t="shared" si="39" ref="AT46:AT55">IF(X46="",0,X46*1000)</f>
        <v>23200</v>
      </c>
      <c r="AU46" s="20">
        <f aca="true" t="shared" si="40" ref="AU46:AU55">SUM(R46:V46)/1000</f>
        <v>0.0365</v>
      </c>
      <c r="AV46" s="20">
        <f aca="true" t="shared" si="41" ref="AV46:AV55">ROUND(AS46+AT46-W46+AU46,4)</f>
        <v>65923198.7365</v>
      </c>
    </row>
    <row r="47" spans="1:48" ht="18" customHeight="1">
      <c r="A47" s="4">
        <v>2</v>
      </c>
      <c r="B47" s="28"/>
      <c r="C47" s="45" t="str">
        <f t="shared" si="22"/>
        <v>渕上育美</v>
      </c>
      <c r="D47" s="38"/>
      <c r="E47" s="31"/>
      <c r="F47" s="42" t="str">
        <f t="shared" si="23"/>
        <v>ふちがみ　いくみ</v>
      </c>
      <c r="G47" s="40"/>
      <c r="H47" s="24"/>
      <c r="I47" s="29"/>
      <c r="J47" s="42" t="str">
        <f t="shared" si="24"/>
        <v>八代ＴＣ</v>
      </c>
      <c r="K47" s="42"/>
      <c r="L47" s="160">
        <f t="shared" si="25"/>
        <v>20.5</v>
      </c>
      <c r="M47" s="161"/>
      <c r="N47" s="160">
        <f t="shared" si="26"/>
        <v>23.099999999999998</v>
      </c>
      <c r="O47" s="161"/>
      <c r="P47" s="160">
        <f t="shared" si="27"/>
        <v>43.6</v>
      </c>
      <c r="Q47" s="161"/>
      <c r="R47" s="26">
        <v>7.7</v>
      </c>
      <c r="S47" s="26">
        <v>7.5</v>
      </c>
      <c r="T47" s="26">
        <v>7.3</v>
      </c>
      <c r="U47" s="26">
        <v>7.1</v>
      </c>
      <c r="V47" s="26">
        <v>7.2</v>
      </c>
      <c r="W47" s="26">
        <v>1.4</v>
      </c>
      <c r="X47" s="15">
        <f t="shared" si="28"/>
        <v>23.4</v>
      </c>
      <c r="Y47" s="15">
        <f t="shared" si="29"/>
        <v>67</v>
      </c>
      <c r="Z47" s="16">
        <f t="shared" si="30"/>
        <v>9</v>
      </c>
      <c r="AA47" s="134"/>
      <c r="AC47" s="10">
        <f t="shared" si="31"/>
        <v>9</v>
      </c>
      <c r="AE47" s="17">
        <f t="shared" si="32"/>
        <v>7.7</v>
      </c>
      <c r="AF47" s="17">
        <f t="shared" si="33"/>
        <v>7.5</v>
      </c>
      <c r="AG47" s="17">
        <f t="shared" si="34"/>
        <v>7.3</v>
      </c>
      <c r="AH47" s="17">
        <f t="shared" si="35"/>
        <v>7.2</v>
      </c>
      <c r="AI47" s="17">
        <f t="shared" si="36"/>
        <v>7.1</v>
      </c>
      <c r="AJ47" s="18">
        <f t="shared" si="37"/>
        <v>22</v>
      </c>
      <c r="AS47" s="10">
        <f t="shared" si="38"/>
        <v>67000000</v>
      </c>
      <c r="AT47" s="10">
        <f t="shared" si="39"/>
        <v>23400</v>
      </c>
      <c r="AU47" s="20">
        <f t="shared" si="40"/>
        <v>0.036800000000000006</v>
      </c>
      <c r="AV47" s="20">
        <f t="shared" si="41"/>
        <v>67023398.6368</v>
      </c>
    </row>
    <row r="48" spans="1:48" ht="18" customHeight="1">
      <c r="A48" s="4">
        <v>3</v>
      </c>
      <c r="B48" s="28"/>
      <c r="C48" s="45" t="str">
        <f t="shared" si="22"/>
        <v>川越琴音</v>
      </c>
      <c r="D48" s="38"/>
      <c r="E48" s="31"/>
      <c r="F48" s="42" t="str">
        <f t="shared" si="23"/>
        <v>かわごえ　ことね</v>
      </c>
      <c r="G48" s="40"/>
      <c r="H48" s="24"/>
      <c r="I48" s="29"/>
      <c r="J48" s="42" t="str">
        <f t="shared" si="24"/>
        <v>小林Ｔ.ＪＵＮＰＩＮ</v>
      </c>
      <c r="K48" s="42"/>
      <c r="L48" s="160">
        <f t="shared" si="25"/>
        <v>21.4</v>
      </c>
      <c r="M48" s="161"/>
      <c r="N48" s="160">
        <f t="shared" si="26"/>
        <v>22.400000000000002</v>
      </c>
      <c r="O48" s="161"/>
      <c r="P48" s="160">
        <f t="shared" si="27"/>
        <v>43.8</v>
      </c>
      <c r="Q48" s="161"/>
      <c r="R48" s="26">
        <v>7.3</v>
      </c>
      <c r="S48" s="26">
        <v>6.9</v>
      </c>
      <c r="T48" s="26">
        <v>7.2</v>
      </c>
      <c r="U48" s="26">
        <v>7.3</v>
      </c>
      <c r="V48" s="26">
        <v>7.5</v>
      </c>
      <c r="W48" s="26">
        <v>2.3</v>
      </c>
      <c r="X48" s="15">
        <f t="shared" si="28"/>
        <v>24.1</v>
      </c>
      <c r="Y48" s="15">
        <f t="shared" si="29"/>
        <v>67.9</v>
      </c>
      <c r="Z48" s="16">
        <f t="shared" si="30"/>
        <v>8</v>
      </c>
      <c r="AA48" s="134"/>
      <c r="AC48" s="10">
        <f t="shared" si="31"/>
        <v>8</v>
      </c>
      <c r="AE48" s="17">
        <f t="shared" si="32"/>
        <v>7.5</v>
      </c>
      <c r="AF48" s="17">
        <f t="shared" si="33"/>
        <v>7.3</v>
      </c>
      <c r="AG48" s="17">
        <f t="shared" si="34"/>
        <v>7.3</v>
      </c>
      <c r="AH48" s="17">
        <f t="shared" si="35"/>
        <v>7.2</v>
      </c>
      <c r="AI48" s="17">
        <f t="shared" si="36"/>
        <v>6.9</v>
      </c>
      <c r="AJ48" s="18">
        <f t="shared" si="37"/>
        <v>21.8</v>
      </c>
      <c r="AS48" s="10">
        <f t="shared" si="38"/>
        <v>67900000</v>
      </c>
      <c r="AT48" s="10">
        <f t="shared" si="39"/>
        <v>24100</v>
      </c>
      <c r="AU48" s="20">
        <f t="shared" si="40"/>
        <v>0.0362</v>
      </c>
      <c r="AV48" s="20">
        <f t="shared" si="41"/>
        <v>67924097.7362</v>
      </c>
    </row>
    <row r="49" spans="1:48" ht="18" customHeight="1">
      <c r="A49" s="4">
        <v>4</v>
      </c>
      <c r="B49" s="28"/>
      <c r="C49" s="45" t="str">
        <f t="shared" si="22"/>
        <v>高江洲　千慧</v>
      </c>
      <c r="D49" s="38"/>
      <c r="E49" s="31"/>
      <c r="F49" s="42" t="str">
        <f t="shared" si="23"/>
        <v>たかえす　ちさと</v>
      </c>
      <c r="G49" s="40"/>
      <c r="H49" s="24"/>
      <c r="I49" s="29"/>
      <c r="J49" s="42" t="str">
        <f t="shared" si="24"/>
        <v>ｹﾝｹﾝ体操ｸﾗﾌﾞ</v>
      </c>
      <c r="K49" s="42"/>
      <c r="L49" s="160">
        <f t="shared" si="25"/>
        <v>21.6</v>
      </c>
      <c r="M49" s="161"/>
      <c r="N49" s="160">
        <f t="shared" si="26"/>
        <v>23.5</v>
      </c>
      <c r="O49" s="161"/>
      <c r="P49" s="160">
        <f t="shared" si="27"/>
        <v>45.1</v>
      </c>
      <c r="Q49" s="161"/>
      <c r="R49" s="26">
        <v>7.1</v>
      </c>
      <c r="S49" s="26">
        <v>7</v>
      </c>
      <c r="T49" s="26">
        <v>7.2</v>
      </c>
      <c r="U49" s="26">
        <v>7.3</v>
      </c>
      <c r="V49" s="26">
        <v>7.4</v>
      </c>
      <c r="W49" s="26">
        <v>2.7</v>
      </c>
      <c r="X49" s="15">
        <f t="shared" si="28"/>
        <v>24.3</v>
      </c>
      <c r="Y49" s="15">
        <f t="shared" si="29"/>
        <v>69.4</v>
      </c>
      <c r="Z49" s="16">
        <f t="shared" si="30"/>
        <v>7</v>
      </c>
      <c r="AA49" s="134"/>
      <c r="AC49" s="10">
        <f t="shared" si="31"/>
        <v>7</v>
      </c>
      <c r="AE49" s="17">
        <f t="shared" si="32"/>
        <v>7.4</v>
      </c>
      <c r="AF49" s="17">
        <f t="shared" si="33"/>
        <v>7.3</v>
      </c>
      <c r="AG49" s="17">
        <f t="shared" si="34"/>
        <v>7.2</v>
      </c>
      <c r="AH49" s="17">
        <f t="shared" si="35"/>
        <v>7.1</v>
      </c>
      <c r="AI49" s="17">
        <f t="shared" si="36"/>
        <v>7</v>
      </c>
      <c r="AJ49" s="18">
        <f t="shared" si="37"/>
        <v>21.6</v>
      </c>
      <c r="AS49" s="10">
        <f t="shared" si="38"/>
        <v>69400000</v>
      </c>
      <c r="AT49" s="10">
        <f t="shared" si="39"/>
        <v>24300</v>
      </c>
      <c r="AU49" s="20">
        <f t="shared" si="40"/>
        <v>0.036</v>
      </c>
      <c r="AV49" s="20">
        <f t="shared" si="41"/>
        <v>69424297.336</v>
      </c>
    </row>
    <row r="50" spans="1:48" ht="18" customHeight="1">
      <c r="A50" s="4">
        <v>5</v>
      </c>
      <c r="B50" s="28"/>
      <c r="C50" s="45" t="str">
        <f t="shared" si="22"/>
        <v>殿所加奈子</v>
      </c>
      <c r="D50" s="38"/>
      <c r="E50" s="31"/>
      <c r="F50" s="42" t="str">
        <f t="shared" si="23"/>
        <v>とのどころ　かなこ</v>
      </c>
      <c r="G50" s="40"/>
      <c r="H50" s="24"/>
      <c r="I50" s="29"/>
      <c r="J50" s="42" t="str">
        <f t="shared" si="24"/>
        <v>小林Ｔ.ＪＵＮＰＩＮ</v>
      </c>
      <c r="K50" s="42"/>
      <c r="L50" s="160">
        <f t="shared" si="25"/>
        <v>22.1</v>
      </c>
      <c r="M50" s="161"/>
      <c r="N50" s="160">
        <f t="shared" si="26"/>
        <v>23.3</v>
      </c>
      <c r="O50" s="161"/>
      <c r="P50" s="160">
        <f t="shared" si="27"/>
        <v>45.4</v>
      </c>
      <c r="Q50" s="161"/>
      <c r="R50" s="26">
        <v>7.2</v>
      </c>
      <c r="S50" s="26">
        <v>7.2</v>
      </c>
      <c r="T50" s="26">
        <v>7.5</v>
      </c>
      <c r="U50" s="26">
        <v>7.4</v>
      </c>
      <c r="V50" s="26">
        <v>7.5</v>
      </c>
      <c r="W50" s="26">
        <v>2.3</v>
      </c>
      <c r="X50" s="15">
        <f t="shared" si="28"/>
        <v>24.400000000000002</v>
      </c>
      <c r="Y50" s="15">
        <f t="shared" si="29"/>
        <v>69.8</v>
      </c>
      <c r="Z50" s="16">
        <f t="shared" si="30"/>
        <v>6</v>
      </c>
      <c r="AA50" s="134"/>
      <c r="AC50" s="10">
        <f t="shared" si="31"/>
        <v>6</v>
      </c>
      <c r="AE50" s="17">
        <f t="shared" si="32"/>
        <v>7.5</v>
      </c>
      <c r="AF50" s="17">
        <f t="shared" si="33"/>
        <v>7.5</v>
      </c>
      <c r="AG50" s="17">
        <f t="shared" si="34"/>
        <v>7.4</v>
      </c>
      <c r="AH50" s="17">
        <f t="shared" si="35"/>
        <v>7.2</v>
      </c>
      <c r="AI50" s="17">
        <f t="shared" si="36"/>
        <v>7.2</v>
      </c>
      <c r="AJ50" s="18">
        <f t="shared" si="37"/>
        <v>22.1</v>
      </c>
      <c r="AS50" s="10">
        <f t="shared" si="38"/>
        <v>69800000</v>
      </c>
      <c r="AT50" s="10">
        <f t="shared" si="39"/>
        <v>24400.000000000004</v>
      </c>
      <c r="AU50" s="20">
        <f t="shared" si="40"/>
        <v>0.0368</v>
      </c>
      <c r="AV50" s="20">
        <f t="shared" si="41"/>
        <v>69824397.7368</v>
      </c>
    </row>
    <row r="51" spans="1:48" ht="18" customHeight="1">
      <c r="A51" s="4">
        <v>6</v>
      </c>
      <c r="B51" s="28"/>
      <c r="C51" s="45" t="str">
        <f t="shared" si="22"/>
        <v>鎌田優実</v>
      </c>
      <c r="D51" s="38"/>
      <c r="E51" s="31"/>
      <c r="F51" s="42" t="str">
        <f t="shared" si="23"/>
        <v>かまだ　ゆみ</v>
      </c>
      <c r="G51" s="40"/>
      <c r="H51" s="24"/>
      <c r="I51" s="29"/>
      <c r="J51" s="42" t="str">
        <f t="shared" si="24"/>
        <v>小林Ｔ.ＪＵＮＰＩＮ</v>
      </c>
      <c r="K51" s="42"/>
      <c r="L51" s="160">
        <f t="shared" si="25"/>
        <v>22.3</v>
      </c>
      <c r="M51" s="161"/>
      <c r="N51" s="160">
        <f t="shared" si="26"/>
        <v>24.200000000000003</v>
      </c>
      <c r="O51" s="161"/>
      <c r="P51" s="160">
        <f t="shared" si="27"/>
        <v>46.5</v>
      </c>
      <c r="Q51" s="161"/>
      <c r="R51" s="26">
        <v>7.7</v>
      </c>
      <c r="S51" s="26">
        <v>7.7</v>
      </c>
      <c r="T51" s="26">
        <v>7.8</v>
      </c>
      <c r="U51" s="26">
        <v>7.7</v>
      </c>
      <c r="V51" s="26">
        <v>7.9</v>
      </c>
      <c r="W51" s="26">
        <v>2.6</v>
      </c>
      <c r="X51" s="15">
        <f t="shared" si="28"/>
        <v>25.8</v>
      </c>
      <c r="Y51" s="15">
        <f t="shared" si="29"/>
        <v>72.3</v>
      </c>
      <c r="Z51" s="16">
        <f t="shared" si="30"/>
        <v>4</v>
      </c>
      <c r="AA51" s="134"/>
      <c r="AC51" s="10">
        <f t="shared" si="31"/>
        <v>4</v>
      </c>
      <c r="AE51" s="17">
        <f t="shared" si="32"/>
        <v>7.9</v>
      </c>
      <c r="AF51" s="17">
        <f t="shared" si="33"/>
        <v>7.8</v>
      </c>
      <c r="AG51" s="17">
        <f t="shared" si="34"/>
        <v>7.7</v>
      </c>
      <c r="AH51" s="17">
        <f t="shared" si="35"/>
        <v>7.7</v>
      </c>
      <c r="AI51" s="17">
        <f t="shared" si="36"/>
        <v>7.7</v>
      </c>
      <c r="AJ51" s="18">
        <f t="shared" si="37"/>
        <v>23.2</v>
      </c>
      <c r="AS51" s="10">
        <f t="shared" si="38"/>
        <v>72300000</v>
      </c>
      <c r="AT51" s="10">
        <f t="shared" si="39"/>
        <v>25800</v>
      </c>
      <c r="AU51" s="20">
        <f t="shared" si="40"/>
        <v>0.038799999999999994</v>
      </c>
      <c r="AV51" s="20">
        <f t="shared" si="41"/>
        <v>72325797.4388</v>
      </c>
    </row>
    <row r="52" spans="1:48" ht="18" customHeight="1">
      <c r="A52" s="4">
        <v>7</v>
      </c>
      <c r="B52" s="28"/>
      <c r="C52" s="45" t="str">
        <f t="shared" si="22"/>
        <v>中山琴葉</v>
      </c>
      <c r="D52" s="38"/>
      <c r="E52" s="31"/>
      <c r="F52" s="42" t="str">
        <f t="shared" si="23"/>
        <v>なかやま　ことは</v>
      </c>
      <c r="G52" s="40"/>
      <c r="H52" s="24"/>
      <c r="I52" s="29"/>
      <c r="J52" s="42" t="str">
        <f t="shared" si="24"/>
        <v>熊本ＴＣ</v>
      </c>
      <c r="K52" s="42"/>
      <c r="L52" s="160">
        <f t="shared" si="25"/>
        <v>21.9</v>
      </c>
      <c r="M52" s="161"/>
      <c r="N52" s="160">
        <f t="shared" si="26"/>
        <v>24.800000000000004</v>
      </c>
      <c r="O52" s="161"/>
      <c r="P52" s="160">
        <f t="shared" si="27"/>
        <v>46.7</v>
      </c>
      <c r="Q52" s="161"/>
      <c r="R52" s="26">
        <v>7.7</v>
      </c>
      <c r="S52" s="26">
        <v>7.7</v>
      </c>
      <c r="T52" s="26">
        <v>7.9</v>
      </c>
      <c r="U52" s="26">
        <v>7.6</v>
      </c>
      <c r="V52" s="26">
        <v>7.9</v>
      </c>
      <c r="W52" s="26">
        <v>2.1</v>
      </c>
      <c r="X52" s="15">
        <f t="shared" si="28"/>
        <v>25.400000000000002</v>
      </c>
      <c r="Y52" s="15">
        <f t="shared" si="29"/>
        <v>72.1</v>
      </c>
      <c r="Z52" s="16">
        <f t="shared" si="30"/>
        <v>5</v>
      </c>
      <c r="AA52" s="134"/>
      <c r="AC52" s="10">
        <f t="shared" si="31"/>
        <v>5</v>
      </c>
      <c r="AE52" s="17">
        <f t="shared" si="32"/>
        <v>7.9</v>
      </c>
      <c r="AF52" s="17">
        <f t="shared" si="33"/>
        <v>7.9</v>
      </c>
      <c r="AG52" s="17">
        <f t="shared" si="34"/>
        <v>7.7</v>
      </c>
      <c r="AH52" s="17">
        <f t="shared" si="35"/>
        <v>7.7</v>
      </c>
      <c r="AI52" s="17">
        <f t="shared" si="36"/>
        <v>7.6</v>
      </c>
      <c r="AJ52" s="18">
        <f t="shared" si="37"/>
        <v>23.3</v>
      </c>
      <c r="AS52" s="10">
        <f t="shared" si="38"/>
        <v>72100000</v>
      </c>
      <c r="AT52" s="10">
        <f t="shared" si="39"/>
        <v>25400.000000000004</v>
      </c>
      <c r="AU52" s="20">
        <f t="shared" si="40"/>
        <v>0.038799999999999994</v>
      </c>
      <c r="AV52" s="20">
        <f t="shared" si="41"/>
        <v>72125397.9388</v>
      </c>
    </row>
    <row r="53" spans="1:48" ht="18" customHeight="1">
      <c r="A53" s="4">
        <v>8</v>
      </c>
      <c r="B53" s="28"/>
      <c r="C53" s="45" t="str">
        <f t="shared" si="22"/>
        <v>生駒紗彩</v>
      </c>
      <c r="D53" s="38"/>
      <c r="E53" s="31"/>
      <c r="F53" s="42" t="str">
        <f t="shared" si="23"/>
        <v>いこま　さあや</v>
      </c>
      <c r="G53" s="40"/>
      <c r="H53" s="24"/>
      <c r="I53" s="29"/>
      <c r="J53" s="42" t="str">
        <f t="shared" si="24"/>
        <v>熊本ＴＣ</v>
      </c>
      <c r="K53" s="42"/>
      <c r="L53" s="160">
        <f t="shared" si="25"/>
        <v>22.299999999999997</v>
      </c>
      <c r="M53" s="161"/>
      <c r="N53" s="160">
        <f t="shared" si="26"/>
        <v>25.2</v>
      </c>
      <c r="O53" s="161"/>
      <c r="P53" s="160">
        <f t="shared" si="27"/>
        <v>47.5</v>
      </c>
      <c r="Q53" s="161"/>
      <c r="R53" s="26">
        <v>7.3</v>
      </c>
      <c r="S53" s="26">
        <v>7.4</v>
      </c>
      <c r="T53" s="26">
        <v>7.2</v>
      </c>
      <c r="U53" s="26">
        <v>7.4</v>
      </c>
      <c r="V53" s="26">
        <v>7.5</v>
      </c>
      <c r="W53" s="26">
        <v>3.2</v>
      </c>
      <c r="X53" s="15">
        <f t="shared" si="28"/>
        <v>25.3</v>
      </c>
      <c r="Y53" s="15">
        <f t="shared" si="29"/>
        <v>72.8</v>
      </c>
      <c r="Z53" s="16">
        <f t="shared" si="30"/>
        <v>3</v>
      </c>
      <c r="AA53" s="134"/>
      <c r="AC53" s="10">
        <f t="shared" si="31"/>
        <v>3</v>
      </c>
      <c r="AE53" s="17">
        <f t="shared" si="32"/>
        <v>7.5</v>
      </c>
      <c r="AF53" s="17">
        <f t="shared" si="33"/>
        <v>7.4</v>
      </c>
      <c r="AG53" s="17">
        <f t="shared" si="34"/>
        <v>7.4</v>
      </c>
      <c r="AH53" s="17">
        <f t="shared" si="35"/>
        <v>7.3</v>
      </c>
      <c r="AI53" s="17">
        <f t="shared" si="36"/>
        <v>7.2</v>
      </c>
      <c r="AJ53" s="18">
        <f t="shared" si="37"/>
        <v>22.1</v>
      </c>
      <c r="AS53" s="10">
        <f t="shared" si="38"/>
        <v>72800000</v>
      </c>
      <c r="AT53" s="10">
        <f t="shared" si="39"/>
        <v>25300</v>
      </c>
      <c r="AU53" s="20">
        <f t="shared" si="40"/>
        <v>0.0368</v>
      </c>
      <c r="AV53" s="20">
        <f t="shared" si="41"/>
        <v>72825296.8368</v>
      </c>
    </row>
    <row r="54" spans="1:48" ht="18" customHeight="1">
      <c r="A54" s="4">
        <v>9</v>
      </c>
      <c r="B54" s="28"/>
      <c r="C54" s="45" t="str">
        <f t="shared" si="22"/>
        <v>岡部優海</v>
      </c>
      <c r="D54" s="38"/>
      <c r="E54" s="31"/>
      <c r="F54" s="42" t="str">
        <f t="shared" si="23"/>
        <v>おかべ　ゆうみ</v>
      </c>
      <c r="G54" s="40"/>
      <c r="H54" s="24"/>
      <c r="I54" s="29"/>
      <c r="J54" s="42" t="str">
        <f t="shared" si="24"/>
        <v>ｽﾍﾟｰｽｳｫｰｸ</v>
      </c>
      <c r="K54" s="42"/>
      <c r="L54" s="160">
        <f t="shared" si="25"/>
        <v>22.9</v>
      </c>
      <c r="M54" s="161"/>
      <c r="N54" s="160">
        <f t="shared" si="26"/>
        <v>25.3</v>
      </c>
      <c r="O54" s="161"/>
      <c r="P54" s="160">
        <f t="shared" si="27"/>
        <v>48.2</v>
      </c>
      <c r="Q54" s="161"/>
      <c r="R54" s="26">
        <v>7.4</v>
      </c>
      <c r="S54" s="26">
        <v>7.6</v>
      </c>
      <c r="T54" s="26">
        <v>7.6</v>
      </c>
      <c r="U54" s="26">
        <v>7.4</v>
      </c>
      <c r="V54" s="26">
        <v>7.8</v>
      </c>
      <c r="W54" s="26">
        <v>3.8</v>
      </c>
      <c r="X54" s="15">
        <f t="shared" si="28"/>
        <v>26.400000000000002</v>
      </c>
      <c r="Y54" s="15">
        <f t="shared" si="29"/>
        <v>74.6</v>
      </c>
      <c r="Z54" s="16">
        <f t="shared" si="30"/>
        <v>2</v>
      </c>
      <c r="AA54" s="134"/>
      <c r="AC54" s="10">
        <f t="shared" si="31"/>
        <v>2</v>
      </c>
      <c r="AE54" s="17">
        <f t="shared" si="32"/>
        <v>7.8</v>
      </c>
      <c r="AF54" s="17">
        <f t="shared" si="33"/>
        <v>7.6</v>
      </c>
      <c r="AG54" s="17">
        <f t="shared" si="34"/>
        <v>7.6</v>
      </c>
      <c r="AH54" s="17">
        <f t="shared" si="35"/>
        <v>7.4</v>
      </c>
      <c r="AI54" s="17">
        <f t="shared" si="36"/>
        <v>7.4</v>
      </c>
      <c r="AJ54" s="18">
        <f t="shared" si="37"/>
        <v>22.6</v>
      </c>
      <c r="AS54" s="10">
        <f t="shared" si="38"/>
        <v>74600000</v>
      </c>
      <c r="AT54" s="10">
        <f t="shared" si="39"/>
        <v>26400.000000000004</v>
      </c>
      <c r="AU54" s="20">
        <f t="shared" si="40"/>
        <v>0.0378</v>
      </c>
      <c r="AV54" s="20">
        <f t="shared" si="41"/>
        <v>74626396.2378</v>
      </c>
    </row>
    <row r="55" spans="1:48" ht="18" customHeight="1">
      <c r="A55" s="4">
        <v>10</v>
      </c>
      <c r="B55" s="28"/>
      <c r="C55" s="45" t="str">
        <f t="shared" si="22"/>
        <v>又吉幹奈</v>
      </c>
      <c r="D55" s="38"/>
      <c r="E55" s="31"/>
      <c r="F55" s="42" t="str">
        <f t="shared" si="23"/>
        <v>またよし　かんな</v>
      </c>
      <c r="G55" s="40"/>
      <c r="H55" s="24"/>
      <c r="I55" s="29"/>
      <c r="J55" s="42" t="str">
        <f t="shared" si="24"/>
        <v>ｹﾝｹﾝ体操ｸﾗﾌﾞ</v>
      </c>
      <c r="K55" s="42"/>
      <c r="L55" s="160">
        <f t="shared" si="25"/>
        <v>23.3</v>
      </c>
      <c r="M55" s="161"/>
      <c r="N55" s="160">
        <f t="shared" si="26"/>
        <v>27.700000000000003</v>
      </c>
      <c r="O55" s="161"/>
      <c r="P55" s="160">
        <f t="shared" si="27"/>
        <v>51</v>
      </c>
      <c r="Q55" s="161"/>
      <c r="R55" s="26">
        <v>7.1</v>
      </c>
      <c r="S55" s="26">
        <v>7.4</v>
      </c>
      <c r="T55" s="26">
        <v>7.2</v>
      </c>
      <c r="U55" s="26">
        <v>7.7</v>
      </c>
      <c r="V55" s="26">
        <v>7.6</v>
      </c>
      <c r="W55" s="26">
        <v>5.9</v>
      </c>
      <c r="X55" s="15">
        <f t="shared" si="28"/>
        <v>28.1</v>
      </c>
      <c r="Y55" s="15">
        <f t="shared" si="29"/>
        <v>79.1</v>
      </c>
      <c r="Z55" s="16">
        <f t="shared" si="30"/>
        <v>1</v>
      </c>
      <c r="AA55" s="134"/>
      <c r="AC55" s="10">
        <f t="shared" si="31"/>
        <v>1</v>
      </c>
      <c r="AE55" s="17">
        <f t="shared" si="32"/>
        <v>7.7</v>
      </c>
      <c r="AF55" s="17">
        <f t="shared" si="33"/>
        <v>7.6</v>
      </c>
      <c r="AG55" s="17">
        <f t="shared" si="34"/>
        <v>7.4</v>
      </c>
      <c r="AH55" s="17">
        <f t="shared" si="35"/>
        <v>7.2</v>
      </c>
      <c r="AI55" s="17">
        <f t="shared" si="36"/>
        <v>7.1</v>
      </c>
      <c r="AJ55" s="18">
        <f t="shared" si="37"/>
        <v>22.2</v>
      </c>
      <c r="AS55" s="10">
        <f t="shared" si="38"/>
        <v>79100000</v>
      </c>
      <c r="AT55" s="10">
        <f t="shared" si="39"/>
        <v>28100</v>
      </c>
      <c r="AU55" s="20">
        <f t="shared" si="40"/>
        <v>0.037</v>
      </c>
      <c r="AV55" s="20">
        <f t="shared" si="41"/>
        <v>79128094.137</v>
      </c>
    </row>
  </sheetData>
  <sheetProtection sheet="1" formatCells="0" formatColumns="0" formatRows="0" selectLockedCells="1"/>
  <mergeCells count="60">
    <mergeCell ref="L54:M54"/>
    <mergeCell ref="N54:O54"/>
    <mergeCell ref="P54:Q54"/>
    <mergeCell ref="L55:M55"/>
    <mergeCell ref="N55:O55"/>
    <mergeCell ref="P55:Q55"/>
    <mergeCell ref="L52:M52"/>
    <mergeCell ref="N52:O52"/>
    <mergeCell ref="P52:Q52"/>
    <mergeCell ref="L53:M53"/>
    <mergeCell ref="N53:O53"/>
    <mergeCell ref="P53:Q53"/>
    <mergeCell ref="L50:M50"/>
    <mergeCell ref="N50:O50"/>
    <mergeCell ref="P50:Q50"/>
    <mergeCell ref="L51:M51"/>
    <mergeCell ref="N51:O51"/>
    <mergeCell ref="P51:Q51"/>
    <mergeCell ref="L48:M48"/>
    <mergeCell ref="N48:O48"/>
    <mergeCell ref="P48:Q48"/>
    <mergeCell ref="L49:M49"/>
    <mergeCell ref="N49:O49"/>
    <mergeCell ref="P49:Q49"/>
    <mergeCell ref="L46:M46"/>
    <mergeCell ref="N46:O46"/>
    <mergeCell ref="P46:Q46"/>
    <mergeCell ref="L47:M47"/>
    <mergeCell ref="N47:O47"/>
    <mergeCell ref="P47:Q47"/>
    <mergeCell ref="K5:K6"/>
    <mergeCell ref="I5:I6"/>
    <mergeCell ref="H5:H6"/>
    <mergeCell ref="R44:X44"/>
    <mergeCell ref="Y44:Y45"/>
    <mergeCell ref="Z44:Z45"/>
    <mergeCell ref="L44:Q44"/>
    <mergeCell ref="L45:M45"/>
    <mergeCell ref="N45:O45"/>
    <mergeCell ref="P45:Q45"/>
    <mergeCell ref="A44:A45"/>
    <mergeCell ref="C44:C45"/>
    <mergeCell ref="F44:F45"/>
    <mergeCell ref="J44:J45"/>
    <mergeCell ref="A5:A6"/>
    <mergeCell ref="AL5:AP5"/>
    <mergeCell ref="Y5:Y6"/>
    <mergeCell ref="Z5:Z6"/>
    <mergeCell ref="J5:J6"/>
    <mergeCell ref="AE5:AI5"/>
    <mergeCell ref="A43:Z43"/>
    <mergeCell ref="A4:Z4"/>
    <mergeCell ref="G5:G6"/>
    <mergeCell ref="C5:C6"/>
    <mergeCell ref="R5:X5"/>
    <mergeCell ref="L5:Q5"/>
    <mergeCell ref="F5:F6"/>
    <mergeCell ref="E5:E6"/>
    <mergeCell ref="D5:D6"/>
    <mergeCell ref="B5:B6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319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46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233</v>
      </c>
      <c r="D7" s="61"/>
      <c r="E7" s="62"/>
      <c r="F7" s="68" t="s">
        <v>234</v>
      </c>
      <c r="G7" s="64"/>
      <c r="H7" s="83">
        <v>1</v>
      </c>
      <c r="I7" s="66"/>
      <c r="J7" s="67" t="s">
        <v>235</v>
      </c>
      <c r="K7" s="39"/>
      <c r="L7" s="13">
        <v>6.8</v>
      </c>
      <c r="M7" s="13">
        <v>7.2</v>
      </c>
      <c r="N7" s="13">
        <v>7.2</v>
      </c>
      <c r="O7" s="13">
        <v>6.8</v>
      </c>
      <c r="P7" s="13">
        <v>6.6</v>
      </c>
      <c r="Q7" s="15">
        <f aca="true" t="shared" si="0" ref="Q7:Q36">IF(C7="","",AJ7)</f>
        <v>20.8</v>
      </c>
      <c r="R7" s="14">
        <v>7.5</v>
      </c>
      <c r="S7" s="14">
        <v>7.3</v>
      </c>
      <c r="T7" s="14">
        <v>6.1</v>
      </c>
      <c r="U7" s="14">
        <v>7.7</v>
      </c>
      <c r="V7" s="14">
        <v>7.5</v>
      </c>
      <c r="W7" s="14">
        <v>7</v>
      </c>
      <c r="X7" s="15">
        <f aca="true" t="shared" si="1" ref="X7:X36">IF(C7="","",W7+AQ7)</f>
        <v>29.3</v>
      </c>
      <c r="Y7" s="15">
        <f aca="true" t="shared" si="2" ref="Y7:Y36">IF(C7="","",ROUND(AJ7+W7+AQ7,1))</f>
        <v>50.1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7.2</v>
      </c>
      <c r="AF7" s="17">
        <f aca="true" t="shared" si="7" ref="AF7:AF36">IF(M7="",0,LARGE($L7:$P7,2))</f>
        <v>7.2</v>
      </c>
      <c r="AG7" s="17">
        <f aca="true" t="shared" si="8" ref="AG7:AG36">IF(N7="",0,LARGE($L7:$P7,3))</f>
        <v>6.8</v>
      </c>
      <c r="AH7" s="17">
        <f aca="true" t="shared" si="9" ref="AH7:AH36">IF(O7="",0,LARGE($L7:$P7,4))</f>
        <v>6.8</v>
      </c>
      <c r="AI7" s="17">
        <f aca="true" t="shared" si="10" ref="AI7:AI36">IF(P7="",0,LARGE($L7:$P7,5))</f>
        <v>6.6</v>
      </c>
      <c r="AJ7" s="18">
        <f aca="true" t="shared" si="11" ref="AJ7:AJ36">SUM(AF7:AH7)</f>
        <v>20.8</v>
      </c>
      <c r="AK7" s="18"/>
      <c r="AL7" s="17">
        <f aca="true" t="shared" si="12" ref="AL7:AL36">IF(R7="",0,LARGE($R7:$V7,1))</f>
        <v>7.7</v>
      </c>
      <c r="AM7" s="17">
        <f aca="true" t="shared" si="13" ref="AM7:AM36">IF(S7="",0,LARGE($R7:$V7,2))</f>
        <v>7.5</v>
      </c>
      <c r="AN7" s="17">
        <f aca="true" t="shared" si="14" ref="AN7:AN36">IF(T7="",0,LARGE($R7:$V7,3))</f>
        <v>7.5</v>
      </c>
      <c r="AO7" s="17">
        <f aca="true" t="shared" si="15" ref="AO7:AO36">IF(U7="",0,LARGE($R7:$V7,4))</f>
        <v>7.3</v>
      </c>
      <c r="AP7" s="17">
        <f aca="true" t="shared" si="16" ref="AP7:AP36">IF(V7="",0,LARGE($R7:$V7,5))</f>
        <v>6.1</v>
      </c>
      <c r="AQ7" s="18">
        <f aca="true" t="shared" si="17" ref="AQ7:AQ36">SUM(AM7:AO7)</f>
        <v>22.3</v>
      </c>
      <c r="AR7" s="19"/>
      <c r="AS7" s="10">
        <f aca="true" t="shared" si="18" ref="AS7:AS36">IF(Y7="",0,Y7*1000000)</f>
        <v>50100000</v>
      </c>
      <c r="AT7" s="10">
        <f aca="true" t="shared" si="19" ref="AT7:AT36">IF(X7="",0,X7*1000)</f>
        <v>29300</v>
      </c>
      <c r="AU7" s="20">
        <f aca="true" t="shared" si="20" ref="AU7:AU36">SUM(R7:V7)/1000</f>
        <v>0.03609999999999999</v>
      </c>
      <c r="AV7" s="20">
        <f aca="true" t="shared" si="21" ref="AV7:AV36">ROUND(AS7+AT7-W7+AU7,4)</f>
        <v>50129293.0361</v>
      </c>
      <c r="AW7" s="18"/>
      <c r="AX7" s="10"/>
    </row>
    <row r="8" spans="1:50" ht="18" customHeight="1">
      <c r="A8" s="4">
        <v>2</v>
      </c>
      <c r="B8" s="28"/>
      <c r="C8" s="60" t="s">
        <v>223</v>
      </c>
      <c r="D8" s="61"/>
      <c r="E8" s="62"/>
      <c r="F8" s="68" t="s">
        <v>224</v>
      </c>
      <c r="G8" s="64"/>
      <c r="H8" s="83">
        <v>3</v>
      </c>
      <c r="I8" s="66"/>
      <c r="J8" s="67" t="s">
        <v>101</v>
      </c>
      <c r="K8" s="39"/>
      <c r="L8" s="13">
        <v>7.8</v>
      </c>
      <c r="M8" s="13">
        <v>7.8</v>
      </c>
      <c r="N8" s="13">
        <v>7.9</v>
      </c>
      <c r="O8" s="13">
        <v>7.2</v>
      </c>
      <c r="P8" s="13">
        <v>7.4</v>
      </c>
      <c r="Q8" s="15">
        <f t="shared" si="0"/>
        <v>23</v>
      </c>
      <c r="R8" s="14">
        <v>6.8</v>
      </c>
      <c r="S8" s="14">
        <v>7.3</v>
      </c>
      <c r="T8" s="14">
        <v>7.4</v>
      </c>
      <c r="U8" s="14">
        <v>7.4</v>
      </c>
      <c r="V8" s="14">
        <v>7</v>
      </c>
      <c r="W8" s="14">
        <v>4.4</v>
      </c>
      <c r="X8" s="15">
        <f t="shared" si="1"/>
        <v>26.1</v>
      </c>
      <c r="Y8" s="15">
        <f t="shared" si="2"/>
        <v>49.1</v>
      </c>
      <c r="Z8" s="16">
        <f t="shared" si="3"/>
        <v>2</v>
      </c>
      <c r="AA8" s="2" t="str">
        <f t="shared" si="4"/>
        <v>決勝進出</v>
      </c>
      <c r="AB8" s="10"/>
      <c r="AC8" s="10">
        <f t="shared" si="5"/>
        <v>2</v>
      </c>
      <c r="AD8" s="10"/>
      <c r="AE8" s="17">
        <f t="shared" si="6"/>
        <v>7.9</v>
      </c>
      <c r="AF8" s="17">
        <f t="shared" si="7"/>
        <v>7.8</v>
      </c>
      <c r="AG8" s="17">
        <f t="shared" si="8"/>
        <v>7.8</v>
      </c>
      <c r="AH8" s="17">
        <f t="shared" si="9"/>
        <v>7.4</v>
      </c>
      <c r="AI8" s="17">
        <f t="shared" si="10"/>
        <v>7.2</v>
      </c>
      <c r="AJ8" s="18">
        <f t="shared" si="11"/>
        <v>23</v>
      </c>
      <c r="AK8" s="18"/>
      <c r="AL8" s="17">
        <f t="shared" si="12"/>
        <v>7.4</v>
      </c>
      <c r="AM8" s="17">
        <f t="shared" si="13"/>
        <v>7.4</v>
      </c>
      <c r="AN8" s="17">
        <f t="shared" si="14"/>
        <v>7.3</v>
      </c>
      <c r="AO8" s="17">
        <f t="shared" si="15"/>
        <v>7</v>
      </c>
      <c r="AP8" s="17">
        <f t="shared" si="16"/>
        <v>6.8</v>
      </c>
      <c r="AQ8" s="18">
        <f t="shared" si="17"/>
        <v>21.7</v>
      </c>
      <c r="AR8" s="19"/>
      <c r="AS8" s="10">
        <f t="shared" si="18"/>
        <v>49100000</v>
      </c>
      <c r="AT8" s="10">
        <f t="shared" si="19"/>
        <v>26100</v>
      </c>
      <c r="AU8" s="20">
        <f t="shared" si="20"/>
        <v>0.0359</v>
      </c>
      <c r="AV8" s="20">
        <f t="shared" si="21"/>
        <v>49126095.6359</v>
      </c>
      <c r="AW8" s="18"/>
      <c r="AX8" s="10"/>
    </row>
    <row r="9" spans="1:50" ht="18" customHeight="1">
      <c r="A9" s="4">
        <v>3</v>
      </c>
      <c r="B9" s="28"/>
      <c r="C9" s="67" t="s">
        <v>230</v>
      </c>
      <c r="D9" s="61"/>
      <c r="E9" s="62"/>
      <c r="F9" s="68" t="s">
        <v>231</v>
      </c>
      <c r="G9" s="64"/>
      <c r="H9" s="84">
        <v>2</v>
      </c>
      <c r="I9" s="66"/>
      <c r="J9" s="67" t="s">
        <v>309</v>
      </c>
      <c r="K9" s="39"/>
      <c r="L9" s="13">
        <v>7.8</v>
      </c>
      <c r="M9" s="13">
        <v>7.7</v>
      </c>
      <c r="N9" s="13">
        <v>7.9</v>
      </c>
      <c r="O9" s="13">
        <v>7.1</v>
      </c>
      <c r="P9" s="13">
        <v>7.3</v>
      </c>
      <c r="Q9" s="15">
        <f t="shared" si="0"/>
        <v>22.8</v>
      </c>
      <c r="R9" s="14">
        <v>7.5</v>
      </c>
      <c r="S9" s="14">
        <v>7.4</v>
      </c>
      <c r="T9" s="14">
        <v>7.7</v>
      </c>
      <c r="U9" s="14">
        <v>6.9</v>
      </c>
      <c r="V9" s="14">
        <v>7.1</v>
      </c>
      <c r="W9" s="14">
        <v>3.8</v>
      </c>
      <c r="X9" s="15">
        <f t="shared" si="1"/>
        <v>25.8</v>
      </c>
      <c r="Y9" s="15">
        <f t="shared" si="2"/>
        <v>48.6</v>
      </c>
      <c r="Z9" s="16">
        <f t="shared" si="3"/>
        <v>3</v>
      </c>
      <c r="AA9" s="2" t="str">
        <f t="shared" si="4"/>
        <v>決勝進出</v>
      </c>
      <c r="AB9" s="10"/>
      <c r="AC9" s="10">
        <f t="shared" si="5"/>
        <v>3</v>
      </c>
      <c r="AD9" s="10"/>
      <c r="AE9" s="17">
        <f t="shared" si="6"/>
        <v>7.9</v>
      </c>
      <c r="AF9" s="17">
        <f t="shared" si="7"/>
        <v>7.8</v>
      </c>
      <c r="AG9" s="17">
        <f t="shared" si="8"/>
        <v>7.7</v>
      </c>
      <c r="AH9" s="17">
        <f t="shared" si="9"/>
        <v>7.3</v>
      </c>
      <c r="AI9" s="17">
        <f t="shared" si="10"/>
        <v>7.1</v>
      </c>
      <c r="AJ9" s="18">
        <f t="shared" si="11"/>
        <v>22.8</v>
      </c>
      <c r="AK9" s="18"/>
      <c r="AL9" s="17">
        <f t="shared" si="12"/>
        <v>7.7</v>
      </c>
      <c r="AM9" s="17">
        <f t="shared" si="13"/>
        <v>7.5</v>
      </c>
      <c r="AN9" s="17">
        <f t="shared" si="14"/>
        <v>7.4</v>
      </c>
      <c r="AO9" s="17">
        <f t="shared" si="15"/>
        <v>7.1</v>
      </c>
      <c r="AP9" s="17">
        <f t="shared" si="16"/>
        <v>6.9</v>
      </c>
      <c r="AQ9" s="18">
        <f t="shared" si="17"/>
        <v>22</v>
      </c>
      <c r="AR9" s="19"/>
      <c r="AS9" s="10">
        <f t="shared" si="18"/>
        <v>48600000</v>
      </c>
      <c r="AT9" s="10">
        <f t="shared" si="19"/>
        <v>25800</v>
      </c>
      <c r="AU9" s="20">
        <f t="shared" si="20"/>
        <v>0.0366</v>
      </c>
      <c r="AV9" s="20">
        <f t="shared" si="21"/>
        <v>48625796.2366</v>
      </c>
      <c r="AW9" s="18"/>
      <c r="AX9" s="10"/>
    </row>
    <row r="10" spans="1:50" ht="18" customHeight="1">
      <c r="A10" s="4">
        <v>4</v>
      </c>
      <c r="B10" s="28"/>
      <c r="C10" s="60" t="s">
        <v>236</v>
      </c>
      <c r="D10" s="61"/>
      <c r="E10" s="62"/>
      <c r="F10" s="68" t="s">
        <v>237</v>
      </c>
      <c r="G10" s="64"/>
      <c r="H10" s="65">
        <v>2</v>
      </c>
      <c r="I10" s="66"/>
      <c r="J10" s="67" t="s">
        <v>238</v>
      </c>
      <c r="K10" s="39"/>
      <c r="L10" s="13">
        <v>7.4</v>
      </c>
      <c r="M10" s="13">
        <v>7.7</v>
      </c>
      <c r="N10" s="13">
        <v>7.4</v>
      </c>
      <c r="O10" s="13">
        <v>7</v>
      </c>
      <c r="P10" s="13">
        <v>7</v>
      </c>
      <c r="Q10" s="15">
        <f t="shared" si="0"/>
        <v>21.8</v>
      </c>
      <c r="R10" s="14">
        <v>6.5</v>
      </c>
      <c r="S10" s="14">
        <v>7.3</v>
      </c>
      <c r="T10" s="14">
        <v>7.3</v>
      </c>
      <c r="U10" s="14">
        <v>7.1</v>
      </c>
      <c r="V10" s="14">
        <v>6.9</v>
      </c>
      <c r="W10" s="14">
        <v>5.1</v>
      </c>
      <c r="X10" s="15">
        <f t="shared" si="1"/>
        <v>26.4</v>
      </c>
      <c r="Y10" s="15">
        <f t="shared" si="2"/>
        <v>48.2</v>
      </c>
      <c r="Z10" s="16">
        <f t="shared" si="3"/>
        <v>4</v>
      </c>
      <c r="AA10" s="2" t="str">
        <f t="shared" si="4"/>
        <v>決勝進出</v>
      </c>
      <c r="AB10" s="10"/>
      <c r="AC10" s="10">
        <f t="shared" si="5"/>
        <v>4</v>
      </c>
      <c r="AD10" s="10"/>
      <c r="AE10" s="17">
        <f t="shared" si="6"/>
        <v>7.7</v>
      </c>
      <c r="AF10" s="17">
        <f t="shared" si="7"/>
        <v>7.4</v>
      </c>
      <c r="AG10" s="17">
        <f t="shared" si="8"/>
        <v>7.4</v>
      </c>
      <c r="AH10" s="17">
        <f t="shared" si="9"/>
        <v>7</v>
      </c>
      <c r="AI10" s="17">
        <f t="shared" si="10"/>
        <v>7</v>
      </c>
      <c r="AJ10" s="18">
        <f t="shared" si="11"/>
        <v>21.8</v>
      </c>
      <c r="AK10" s="18"/>
      <c r="AL10" s="17">
        <f t="shared" si="12"/>
        <v>7.3</v>
      </c>
      <c r="AM10" s="17">
        <f t="shared" si="13"/>
        <v>7.3</v>
      </c>
      <c r="AN10" s="17">
        <f t="shared" si="14"/>
        <v>7.1</v>
      </c>
      <c r="AO10" s="17">
        <f t="shared" si="15"/>
        <v>6.9</v>
      </c>
      <c r="AP10" s="17">
        <f t="shared" si="16"/>
        <v>6.5</v>
      </c>
      <c r="AQ10" s="18">
        <f t="shared" si="17"/>
        <v>21.299999999999997</v>
      </c>
      <c r="AR10" s="19"/>
      <c r="AS10" s="10">
        <f t="shared" si="18"/>
        <v>48200000</v>
      </c>
      <c r="AT10" s="10">
        <f t="shared" si="19"/>
        <v>26400</v>
      </c>
      <c r="AU10" s="20">
        <f t="shared" si="20"/>
        <v>0.0351</v>
      </c>
      <c r="AV10" s="20">
        <f t="shared" si="21"/>
        <v>48226394.9351</v>
      </c>
      <c r="AW10" s="18"/>
      <c r="AX10" s="10"/>
    </row>
    <row r="11" spans="1:50" ht="18" customHeight="1">
      <c r="A11" s="4">
        <v>5</v>
      </c>
      <c r="B11" s="28"/>
      <c r="C11" s="60" t="s">
        <v>307</v>
      </c>
      <c r="D11" s="61"/>
      <c r="E11" s="62"/>
      <c r="F11" s="68" t="s">
        <v>229</v>
      </c>
      <c r="G11" s="64"/>
      <c r="H11" s="84">
        <v>1</v>
      </c>
      <c r="I11" s="66"/>
      <c r="J11" s="67" t="s">
        <v>139</v>
      </c>
      <c r="K11" s="39"/>
      <c r="L11" s="13">
        <v>7.4</v>
      </c>
      <c r="M11" s="13">
        <v>7.4</v>
      </c>
      <c r="N11" s="13">
        <v>7.4</v>
      </c>
      <c r="O11" s="13">
        <v>6.9</v>
      </c>
      <c r="P11" s="13">
        <v>7.2</v>
      </c>
      <c r="Q11" s="15">
        <f t="shared" si="0"/>
        <v>22</v>
      </c>
      <c r="R11" s="14">
        <v>6.7</v>
      </c>
      <c r="S11" s="14">
        <v>6.7</v>
      </c>
      <c r="T11" s="14">
        <v>6.7</v>
      </c>
      <c r="U11" s="14">
        <v>6.9</v>
      </c>
      <c r="V11" s="14">
        <v>6.7</v>
      </c>
      <c r="W11" s="14">
        <v>5.1</v>
      </c>
      <c r="X11" s="15">
        <f t="shared" si="1"/>
        <v>25.200000000000003</v>
      </c>
      <c r="Y11" s="15">
        <f t="shared" si="2"/>
        <v>47.2</v>
      </c>
      <c r="Z11" s="16">
        <f t="shared" si="3"/>
        <v>5</v>
      </c>
      <c r="AA11" s="2" t="str">
        <f t="shared" si="4"/>
        <v>決勝進出</v>
      </c>
      <c r="AB11" s="10"/>
      <c r="AC11" s="10">
        <f t="shared" si="5"/>
        <v>5</v>
      </c>
      <c r="AD11" s="10"/>
      <c r="AE11" s="17">
        <f t="shared" si="6"/>
        <v>7.4</v>
      </c>
      <c r="AF11" s="17">
        <f t="shared" si="7"/>
        <v>7.4</v>
      </c>
      <c r="AG11" s="17">
        <f t="shared" si="8"/>
        <v>7.4</v>
      </c>
      <c r="AH11" s="17">
        <f t="shared" si="9"/>
        <v>7.2</v>
      </c>
      <c r="AI11" s="17">
        <f t="shared" si="10"/>
        <v>6.9</v>
      </c>
      <c r="AJ11" s="18">
        <f t="shared" si="11"/>
        <v>22</v>
      </c>
      <c r="AK11" s="18"/>
      <c r="AL11" s="17">
        <f t="shared" si="12"/>
        <v>6.9</v>
      </c>
      <c r="AM11" s="17">
        <f t="shared" si="13"/>
        <v>6.7</v>
      </c>
      <c r="AN11" s="17">
        <f t="shared" si="14"/>
        <v>6.7</v>
      </c>
      <c r="AO11" s="17">
        <f t="shared" si="15"/>
        <v>6.7</v>
      </c>
      <c r="AP11" s="17">
        <f t="shared" si="16"/>
        <v>6.7</v>
      </c>
      <c r="AQ11" s="18">
        <f t="shared" si="17"/>
        <v>20.1</v>
      </c>
      <c r="AR11" s="19"/>
      <c r="AS11" s="10">
        <f t="shared" si="18"/>
        <v>47200000</v>
      </c>
      <c r="AT11" s="10">
        <f t="shared" si="19"/>
        <v>25200.000000000004</v>
      </c>
      <c r="AU11" s="20">
        <f t="shared" si="20"/>
        <v>0.0337</v>
      </c>
      <c r="AV11" s="20">
        <f t="shared" si="21"/>
        <v>47225194.9337</v>
      </c>
      <c r="AW11" s="18"/>
      <c r="AX11" s="10"/>
    </row>
    <row r="12" spans="1:50" ht="18" customHeight="1">
      <c r="A12" s="4">
        <v>6</v>
      </c>
      <c r="B12" s="28"/>
      <c r="C12" s="60" t="s">
        <v>308</v>
      </c>
      <c r="D12" s="61"/>
      <c r="E12" s="62"/>
      <c r="F12" s="68" t="s">
        <v>232</v>
      </c>
      <c r="G12" s="64"/>
      <c r="H12" s="65">
        <v>1</v>
      </c>
      <c r="I12" s="66"/>
      <c r="J12" s="67" t="s">
        <v>101</v>
      </c>
      <c r="K12" s="39"/>
      <c r="L12" s="13">
        <v>7.5</v>
      </c>
      <c r="M12" s="13">
        <v>7.5</v>
      </c>
      <c r="N12" s="13">
        <v>7.2</v>
      </c>
      <c r="O12" s="13">
        <v>6.8</v>
      </c>
      <c r="P12" s="13">
        <v>6.8</v>
      </c>
      <c r="Q12" s="15">
        <f t="shared" si="0"/>
        <v>21.5</v>
      </c>
      <c r="R12" s="14">
        <v>7</v>
      </c>
      <c r="S12" s="14">
        <v>7.2</v>
      </c>
      <c r="T12" s="14">
        <v>6.7</v>
      </c>
      <c r="U12" s="14">
        <v>6.9</v>
      </c>
      <c r="V12" s="14">
        <v>6.8</v>
      </c>
      <c r="W12" s="14">
        <v>3.2</v>
      </c>
      <c r="X12" s="15">
        <f t="shared" si="1"/>
        <v>23.9</v>
      </c>
      <c r="Y12" s="15">
        <f t="shared" si="2"/>
        <v>45.4</v>
      </c>
      <c r="Z12" s="16">
        <f t="shared" si="3"/>
        <v>6</v>
      </c>
      <c r="AA12" s="2" t="str">
        <f t="shared" si="4"/>
        <v>決勝進出</v>
      </c>
      <c r="AB12" s="10"/>
      <c r="AC12" s="10">
        <f t="shared" si="5"/>
        <v>6</v>
      </c>
      <c r="AD12" s="10"/>
      <c r="AE12" s="17">
        <f t="shared" si="6"/>
        <v>7.5</v>
      </c>
      <c r="AF12" s="17">
        <f t="shared" si="7"/>
        <v>7.5</v>
      </c>
      <c r="AG12" s="17">
        <f t="shared" si="8"/>
        <v>7.2</v>
      </c>
      <c r="AH12" s="17">
        <f t="shared" si="9"/>
        <v>6.8</v>
      </c>
      <c r="AI12" s="17">
        <f t="shared" si="10"/>
        <v>6.8</v>
      </c>
      <c r="AJ12" s="18">
        <f t="shared" si="11"/>
        <v>21.5</v>
      </c>
      <c r="AK12" s="18"/>
      <c r="AL12" s="17">
        <f t="shared" si="12"/>
        <v>7.2</v>
      </c>
      <c r="AM12" s="17">
        <f t="shared" si="13"/>
        <v>7</v>
      </c>
      <c r="AN12" s="17">
        <f t="shared" si="14"/>
        <v>6.9</v>
      </c>
      <c r="AO12" s="17">
        <f t="shared" si="15"/>
        <v>6.8</v>
      </c>
      <c r="AP12" s="17">
        <f t="shared" si="16"/>
        <v>6.7</v>
      </c>
      <c r="AQ12" s="18">
        <f t="shared" si="17"/>
        <v>20.7</v>
      </c>
      <c r="AR12" s="19"/>
      <c r="AS12" s="10">
        <f t="shared" si="18"/>
        <v>45400000</v>
      </c>
      <c r="AT12" s="10">
        <f t="shared" si="19"/>
        <v>23900</v>
      </c>
      <c r="AU12" s="20">
        <f t="shared" si="20"/>
        <v>0.03459999999999999</v>
      </c>
      <c r="AV12" s="20">
        <f t="shared" si="21"/>
        <v>45423896.8346</v>
      </c>
      <c r="AW12" s="18"/>
      <c r="AX12" s="10"/>
    </row>
    <row r="13" spans="1:51" ht="18" customHeight="1">
      <c r="A13" s="4">
        <v>7</v>
      </c>
      <c r="B13" s="28"/>
      <c r="C13" s="60" t="s">
        <v>304</v>
      </c>
      <c r="D13" s="61"/>
      <c r="E13" s="62"/>
      <c r="F13" s="68" t="s">
        <v>225</v>
      </c>
      <c r="G13" s="64"/>
      <c r="H13" s="65">
        <v>1</v>
      </c>
      <c r="I13" s="66"/>
      <c r="J13" s="67" t="s">
        <v>169</v>
      </c>
      <c r="K13" s="39"/>
      <c r="L13" s="13">
        <v>7.3</v>
      </c>
      <c r="M13" s="13">
        <v>7.3</v>
      </c>
      <c r="N13" s="13">
        <v>7.5</v>
      </c>
      <c r="O13" s="13">
        <v>7</v>
      </c>
      <c r="P13" s="13">
        <v>6.9</v>
      </c>
      <c r="Q13" s="15">
        <f t="shared" si="0"/>
        <v>21.6</v>
      </c>
      <c r="R13" s="14">
        <v>7.2</v>
      </c>
      <c r="S13" s="14">
        <v>7.1</v>
      </c>
      <c r="T13" s="14">
        <v>7.4</v>
      </c>
      <c r="U13" s="14">
        <v>6.9</v>
      </c>
      <c r="V13" s="14">
        <v>7</v>
      </c>
      <c r="W13" s="14">
        <v>1.8</v>
      </c>
      <c r="X13" s="15">
        <f t="shared" si="1"/>
        <v>23.1</v>
      </c>
      <c r="Y13" s="15">
        <f t="shared" si="2"/>
        <v>44.7</v>
      </c>
      <c r="Z13" s="16">
        <f t="shared" si="3"/>
        <v>7</v>
      </c>
      <c r="AA13" s="2" t="str">
        <f t="shared" si="4"/>
        <v>決勝進出</v>
      </c>
      <c r="AB13" s="10"/>
      <c r="AC13" s="10">
        <f t="shared" si="5"/>
        <v>7</v>
      </c>
      <c r="AD13" s="10"/>
      <c r="AE13" s="17">
        <f t="shared" si="6"/>
        <v>7.5</v>
      </c>
      <c r="AF13" s="17">
        <f t="shared" si="7"/>
        <v>7.3</v>
      </c>
      <c r="AG13" s="17">
        <f t="shared" si="8"/>
        <v>7.3</v>
      </c>
      <c r="AH13" s="17">
        <f t="shared" si="9"/>
        <v>7</v>
      </c>
      <c r="AI13" s="17">
        <f t="shared" si="10"/>
        <v>6.9</v>
      </c>
      <c r="AJ13" s="18">
        <f t="shared" si="11"/>
        <v>21.6</v>
      </c>
      <c r="AK13" s="18"/>
      <c r="AL13" s="17">
        <f t="shared" si="12"/>
        <v>7.4</v>
      </c>
      <c r="AM13" s="17">
        <f t="shared" si="13"/>
        <v>7.2</v>
      </c>
      <c r="AN13" s="17">
        <f t="shared" si="14"/>
        <v>7.1</v>
      </c>
      <c r="AO13" s="17">
        <f t="shared" si="15"/>
        <v>7</v>
      </c>
      <c r="AP13" s="17">
        <f t="shared" si="16"/>
        <v>6.9</v>
      </c>
      <c r="AQ13" s="18">
        <f t="shared" si="17"/>
        <v>21.3</v>
      </c>
      <c r="AR13" s="19"/>
      <c r="AS13" s="10">
        <f t="shared" si="18"/>
        <v>44700000</v>
      </c>
      <c r="AT13" s="10">
        <f t="shared" si="19"/>
        <v>23100</v>
      </c>
      <c r="AU13" s="20">
        <f t="shared" si="20"/>
        <v>0.0356</v>
      </c>
      <c r="AV13" s="20">
        <f t="shared" si="21"/>
        <v>44723098.2356</v>
      </c>
      <c r="AW13" s="18"/>
      <c r="AX13" s="10"/>
      <c r="AY13" s="21"/>
    </row>
    <row r="14" spans="1:50" ht="18" customHeight="1">
      <c r="A14" s="4">
        <v>8</v>
      </c>
      <c r="B14" s="28"/>
      <c r="C14" s="60" t="s">
        <v>306</v>
      </c>
      <c r="D14" s="61"/>
      <c r="E14" s="62"/>
      <c r="F14" s="68" t="s">
        <v>228</v>
      </c>
      <c r="G14" s="64"/>
      <c r="H14" s="65">
        <v>1</v>
      </c>
      <c r="I14" s="66"/>
      <c r="J14" s="67" t="s">
        <v>107</v>
      </c>
      <c r="K14" s="39"/>
      <c r="L14" s="13">
        <v>6.6</v>
      </c>
      <c r="M14" s="13">
        <v>6.9</v>
      </c>
      <c r="N14" s="13">
        <v>6.8</v>
      </c>
      <c r="O14" s="13">
        <v>6.6</v>
      </c>
      <c r="P14" s="13">
        <v>6.2</v>
      </c>
      <c r="Q14" s="15">
        <f t="shared" si="0"/>
        <v>20</v>
      </c>
      <c r="R14" s="14">
        <v>7.2</v>
      </c>
      <c r="S14" s="14">
        <v>7.4</v>
      </c>
      <c r="T14" s="14">
        <v>7.1</v>
      </c>
      <c r="U14" s="14">
        <v>7</v>
      </c>
      <c r="V14" s="14">
        <v>6.5</v>
      </c>
      <c r="W14" s="14">
        <v>1.3</v>
      </c>
      <c r="X14" s="15">
        <f t="shared" si="1"/>
        <v>22.6</v>
      </c>
      <c r="Y14" s="15">
        <f t="shared" si="2"/>
        <v>42.6</v>
      </c>
      <c r="Z14" s="16">
        <f t="shared" si="3"/>
        <v>8</v>
      </c>
      <c r="AA14" s="2" t="str">
        <f t="shared" si="4"/>
        <v>決勝進出</v>
      </c>
      <c r="AB14" s="10"/>
      <c r="AC14" s="10">
        <f t="shared" si="5"/>
        <v>8</v>
      </c>
      <c r="AD14" s="10"/>
      <c r="AE14" s="17">
        <f t="shared" si="6"/>
        <v>6.9</v>
      </c>
      <c r="AF14" s="17">
        <f t="shared" si="7"/>
        <v>6.8</v>
      </c>
      <c r="AG14" s="17">
        <f t="shared" si="8"/>
        <v>6.6</v>
      </c>
      <c r="AH14" s="17">
        <f t="shared" si="9"/>
        <v>6.6</v>
      </c>
      <c r="AI14" s="17">
        <f t="shared" si="10"/>
        <v>6.2</v>
      </c>
      <c r="AJ14" s="18">
        <f t="shared" si="11"/>
        <v>20</v>
      </c>
      <c r="AK14" s="18"/>
      <c r="AL14" s="17">
        <f t="shared" si="12"/>
        <v>7.4</v>
      </c>
      <c r="AM14" s="17">
        <f t="shared" si="13"/>
        <v>7.2</v>
      </c>
      <c r="AN14" s="17">
        <f t="shared" si="14"/>
        <v>7.1</v>
      </c>
      <c r="AO14" s="17">
        <f t="shared" si="15"/>
        <v>7</v>
      </c>
      <c r="AP14" s="17">
        <f t="shared" si="16"/>
        <v>6.5</v>
      </c>
      <c r="AQ14" s="18">
        <f t="shared" si="17"/>
        <v>21.3</v>
      </c>
      <c r="AR14" s="19"/>
      <c r="AS14" s="10">
        <f t="shared" si="18"/>
        <v>42600000</v>
      </c>
      <c r="AT14" s="10">
        <f t="shared" si="19"/>
        <v>22600</v>
      </c>
      <c r="AU14" s="20">
        <f t="shared" si="20"/>
        <v>0.0352</v>
      </c>
      <c r="AV14" s="20">
        <f t="shared" si="21"/>
        <v>42622598.7352</v>
      </c>
      <c r="AW14" s="18"/>
      <c r="AX14" s="10"/>
    </row>
    <row r="15" spans="1:50" ht="18" customHeight="1">
      <c r="A15" s="4">
        <v>9</v>
      </c>
      <c r="B15" s="28"/>
      <c r="C15" s="60" t="s">
        <v>305</v>
      </c>
      <c r="D15" s="61"/>
      <c r="E15" s="62"/>
      <c r="F15" s="68" t="s">
        <v>226</v>
      </c>
      <c r="G15" s="64"/>
      <c r="H15" s="69">
        <v>1</v>
      </c>
      <c r="I15" s="66"/>
      <c r="J15" s="67" t="s">
        <v>227</v>
      </c>
      <c r="K15" s="39"/>
      <c r="L15" s="13">
        <v>0.5</v>
      </c>
      <c r="M15" s="13">
        <v>0.6</v>
      </c>
      <c r="N15" s="13">
        <v>0.6</v>
      </c>
      <c r="O15" s="13">
        <v>0.7</v>
      </c>
      <c r="P15" s="13">
        <v>0.7</v>
      </c>
      <c r="Q15" s="15">
        <f t="shared" si="0"/>
        <v>1.9</v>
      </c>
      <c r="R15" s="14">
        <v>7.2</v>
      </c>
      <c r="S15" s="14">
        <v>7.4</v>
      </c>
      <c r="T15" s="14">
        <v>7.2</v>
      </c>
      <c r="U15" s="14">
        <v>6.9</v>
      </c>
      <c r="V15" s="14">
        <v>6.8</v>
      </c>
      <c r="W15" s="14">
        <v>1.8</v>
      </c>
      <c r="X15" s="15">
        <f t="shared" si="1"/>
        <v>23.1</v>
      </c>
      <c r="Y15" s="15">
        <f t="shared" si="2"/>
        <v>25</v>
      </c>
      <c r="Z15" s="16">
        <f t="shared" si="3"/>
        <v>9</v>
      </c>
      <c r="AA15" s="2" t="str">
        <f t="shared" si="4"/>
        <v>決勝進出</v>
      </c>
      <c r="AB15" s="10"/>
      <c r="AC15" s="10">
        <f t="shared" si="5"/>
        <v>9</v>
      </c>
      <c r="AD15" s="10"/>
      <c r="AE15" s="17">
        <f t="shared" si="6"/>
        <v>0.7</v>
      </c>
      <c r="AF15" s="17">
        <f t="shared" si="7"/>
        <v>0.7</v>
      </c>
      <c r="AG15" s="17">
        <f t="shared" si="8"/>
        <v>0.6</v>
      </c>
      <c r="AH15" s="17">
        <f t="shared" si="9"/>
        <v>0.6</v>
      </c>
      <c r="AI15" s="17">
        <f t="shared" si="10"/>
        <v>0.5</v>
      </c>
      <c r="AJ15" s="18">
        <f t="shared" si="11"/>
        <v>1.9</v>
      </c>
      <c r="AK15" s="18"/>
      <c r="AL15" s="17">
        <f t="shared" si="12"/>
        <v>7.4</v>
      </c>
      <c r="AM15" s="17">
        <f t="shared" si="13"/>
        <v>7.2</v>
      </c>
      <c r="AN15" s="17">
        <f t="shared" si="14"/>
        <v>7.2</v>
      </c>
      <c r="AO15" s="17">
        <f t="shared" si="15"/>
        <v>6.9</v>
      </c>
      <c r="AP15" s="17">
        <f t="shared" si="16"/>
        <v>6.8</v>
      </c>
      <c r="AQ15" s="18">
        <f t="shared" si="17"/>
        <v>21.3</v>
      </c>
      <c r="AR15" s="19"/>
      <c r="AS15" s="10">
        <f t="shared" si="18"/>
        <v>25000000</v>
      </c>
      <c r="AT15" s="10">
        <f t="shared" si="19"/>
        <v>23100</v>
      </c>
      <c r="AU15" s="20">
        <f t="shared" si="20"/>
        <v>0.0355</v>
      </c>
      <c r="AV15" s="20">
        <f t="shared" si="21"/>
        <v>25023098.2355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3"/>
      <c r="M16" s="13"/>
      <c r="N16" s="13"/>
      <c r="O16" s="13"/>
      <c r="P16" s="13"/>
      <c r="Q16" s="15">
        <f t="shared" si="0"/>
      </c>
      <c r="R16" s="14"/>
      <c r="S16" s="14"/>
      <c r="T16" s="14"/>
      <c r="U16" s="14"/>
      <c r="V16" s="14"/>
      <c r="W16" s="14"/>
      <c r="X16" s="15">
        <f t="shared" si="1"/>
      </c>
      <c r="Y16" s="15">
        <f t="shared" si="2"/>
      </c>
      <c r="Z16" s="16">
        <f t="shared" si="3"/>
      </c>
      <c r="AA16" s="2">
        <f t="shared" si="4"/>
      </c>
      <c r="AB16" s="10"/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3"/>
      <c r="M17" s="13"/>
      <c r="N17" s="13"/>
      <c r="O17" s="13"/>
      <c r="P17" s="13"/>
      <c r="Q17" s="15">
        <f t="shared" si="0"/>
      </c>
      <c r="R17" s="14"/>
      <c r="S17" s="14"/>
      <c r="T17" s="14"/>
      <c r="U17" s="14"/>
      <c r="V17" s="14"/>
      <c r="W17" s="14"/>
      <c r="X17" s="15">
        <f t="shared" si="1"/>
      </c>
      <c r="Y17" s="15">
        <f t="shared" si="2"/>
      </c>
      <c r="Z17" s="16">
        <f t="shared" si="3"/>
      </c>
      <c r="AA17" s="2">
        <f t="shared" si="4"/>
      </c>
      <c r="AB17" s="10"/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3"/>
      <c r="M18" s="13"/>
      <c r="N18" s="13"/>
      <c r="O18" s="13"/>
      <c r="P18" s="13"/>
      <c r="Q18" s="15">
        <f t="shared" si="0"/>
      </c>
      <c r="R18" s="14"/>
      <c r="S18" s="14"/>
      <c r="T18" s="14"/>
      <c r="U18" s="14"/>
      <c r="V18" s="14"/>
      <c r="W18" s="14"/>
      <c r="X18" s="15">
        <f t="shared" si="1"/>
      </c>
      <c r="Y18" s="15">
        <f t="shared" si="2"/>
      </c>
      <c r="Z18" s="16">
        <f t="shared" si="3"/>
      </c>
      <c r="AA18" s="2">
        <f t="shared" si="4"/>
      </c>
      <c r="AB18" s="10"/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3"/>
      <c r="M19" s="13"/>
      <c r="N19" s="13"/>
      <c r="O19" s="13"/>
      <c r="P19" s="13"/>
      <c r="Q19" s="15">
        <f t="shared" si="0"/>
      </c>
      <c r="R19" s="14"/>
      <c r="S19" s="14"/>
      <c r="T19" s="14"/>
      <c r="U19" s="14"/>
      <c r="V19" s="14"/>
      <c r="W19" s="14"/>
      <c r="X19" s="15">
        <f t="shared" si="1"/>
      </c>
      <c r="Y19" s="15">
        <f t="shared" si="2"/>
      </c>
      <c r="Z19" s="16">
        <f t="shared" si="3"/>
      </c>
      <c r="AA19" s="2">
        <f t="shared" si="4"/>
      </c>
      <c r="AB19" s="10"/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3"/>
      <c r="M20" s="13"/>
      <c r="N20" s="13"/>
      <c r="O20" s="13"/>
      <c r="P20" s="13"/>
      <c r="Q20" s="15">
        <f t="shared" si="0"/>
      </c>
      <c r="R20" s="14"/>
      <c r="S20" s="14"/>
      <c r="T20" s="14"/>
      <c r="U20" s="14"/>
      <c r="V20" s="14"/>
      <c r="W20" s="14"/>
      <c r="X20" s="15">
        <f t="shared" si="1"/>
      </c>
      <c r="Y20" s="15">
        <f t="shared" si="2"/>
      </c>
      <c r="Z20" s="16">
        <f t="shared" si="3"/>
      </c>
      <c r="AA20" s="2">
        <f t="shared" si="4"/>
      </c>
      <c r="AB20" s="10"/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3"/>
      <c r="M21" s="13"/>
      <c r="N21" s="13"/>
      <c r="O21" s="13"/>
      <c r="P21" s="13"/>
      <c r="Q21" s="15">
        <f t="shared" si="0"/>
      </c>
      <c r="R21" s="14"/>
      <c r="S21" s="14"/>
      <c r="T21" s="14"/>
      <c r="U21" s="14"/>
      <c r="V21" s="14"/>
      <c r="W21" s="14"/>
      <c r="X21" s="15">
        <f t="shared" si="1"/>
      </c>
      <c r="Y21" s="15">
        <f t="shared" si="2"/>
      </c>
      <c r="Z21" s="16">
        <f t="shared" si="3"/>
      </c>
      <c r="AA21" s="2">
        <f t="shared" si="4"/>
      </c>
      <c r="AB21" s="10"/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.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中学生　男子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140" t="s">
        <v>47</v>
      </c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9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141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菅野享祐</v>
      </c>
      <c r="D46" s="38"/>
      <c r="E46" s="31"/>
      <c r="F46" s="42" t="str">
        <f aca="true" t="shared" si="23" ref="F46:F55">IF($A46&gt;$AG$44,"",INDEX(F$7:F$36,MATCH($AG$44-$A46+1,$Z$7:$Z$36,0)))</f>
        <v>すがの　きょうすけ</v>
      </c>
      <c r="G46" s="40"/>
      <c r="H46" s="24"/>
      <c r="I46" s="29"/>
      <c r="J46" s="42" t="str">
        <f aca="true" t="shared" si="24" ref="J46:J55">IF($A46&gt;$AG$44,"",INDEX(J$7:J$36,MATCH($AG$44-$A46+1,$Z$7:$Z$36,0)))</f>
        <v>みえＴＣ</v>
      </c>
      <c r="K46" s="42"/>
      <c r="L46" s="160">
        <f aca="true" t="shared" si="25" ref="L46:L55">IF($A46&gt;$AG$44,"",INDEX($Q$7:$Q$36,MATCH($AG$44-$A46+1,$Z$7:$Z$36,0)))</f>
        <v>1.9</v>
      </c>
      <c r="M46" s="161"/>
      <c r="N46" s="160">
        <f aca="true" t="shared" si="26" ref="N46:N55">IF($A46&gt;$AG$44,"",INDEX($X$7:$X$36,MATCH($AG$44-$A46+1,$Z$7:$Z$36,0)))</f>
        <v>23.1</v>
      </c>
      <c r="O46" s="161"/>
      <c r="P46" s="160">
        <f aca="true" t="shared" si="27" ref="P46:P55">IF($A46&gt;$AG$44,"",INDEX($Y$7:$Y$36,MATCH($AG$44-$A46+1,$Z$7:$Z$36,0)))</f>
        <v>25</v>
      </c>
      <c r="Q46" s="161"/>
      <c r="R46" s="133">
        <v>1.3</v>
      </c>
      <c r="S46" s="26">
        <v>1.4</v>
      </c>
      <c r="T46" s="26">
        <v>1.3</v>
      </c>
      <c r="U46" s="26">
        <v>1.3</v>
      </c>
      <c r="V46" s="26">
        <v>1.2</v>
      </c>
      <c r="W46" s="26">
        <v>0.5</v>
      </c>
      <c r="X46" s="15">
        <f aca="true" t="shared" si="28" ref="X46:X55">IF(C46="","",W46+AJ46)</f>
        <v>4.4</v>
      </c>
      <c r="Y46" s="15">
        <f aca="true" t="shared" si="29" ref="Y46:Y55">IF(C46="","",ROUND(P46+W46+AJ46,1))</f>
        <v>29.4</v>
      </c>
      <c r="Z46" s="16">
        <f aca="true" t="shared" si="30" ref="Z46:Z55">IF(C46="","",RANK(AV46,AV$46:AV$55,0))</f>
        <v>9</v>
      </c>
      <c r="AA46" s="134"/>
      <c r="AC46" s="10">
        <f aca="true" t="shared" si="31" ref="AC46:AC55">RANK(Y46,Y$46:Y$55,0)</f>
        <v>9</v>
      </c>
      <c r="AE46" s="17">
        <f aca="true" t="shared" si="32" ref="AE46:AE55">IF(R46="",0,LARGE($R46:$V46,1))</f>
        <v>1.4</v>
      </c>
      <c r="AF46" s="17">
        <f aca="true" t="shared" si="33" ref="AF46:AF55">IF(S46="",0,LARGE($R46:$V46,2))</f>
        <v>1.3</v>
      </c>
      <c r="AG46" s="17">
        <f aca="true" t="shared" si="34" ref="AG46:AG55">IF(T46="",0,LARGE($R46:$V46,3))</f>
        <v>1.3</v>
      </c>
      <c r="AH46" s="17">
        <f aca="true" t="shared" si="35" ref="AH46:AH55">IF(U46="",0,LARGE($R46:$V46,4))</f>
        <v>1.3</v>
      </c>
      <c r="AI46" s="17">
        <f aca="true" t="shared" si="36" ref="AI46:AI55">IF(V46="",0,LARGE($R46:$V46,5))</f>
        <v>1.2</v>
      </c>
      <c r="AJ46" s="18">
        <f aca="true" t="shared" si="37" ref="AJ46:AJ55">SUM(AF46:AH46)</f>
        <v>3.9000000000000004</v>
      </c>
      <c r="AS46" s="10">
        <f aca="true" t="shared" si="38" ref="AS46:AS55">IF(Y46="",0,Y46*1000000)</f>
        <v>29400000</v>
      </c>
      <c r="AT46" s="10">
        <f aca="true" t="shared" si="39" ref="AT46:AT55">IF(X46="",0,X46*1000)</f>
        <v>4400</v>
      </c>
      <c r="AU46" s="20">
        <f aca="true" t="shared" si="40" ref="AU46:AU55">SUM(R46:V46)/1000</f>
        <v>0.0065</v>
      </c>
      <c r="AV46" s="20">
        <f aca="true" t="shared" si="41" ref="AV46:AV55">ROUND(AS46+AT46-W46+AU46,4)</f>
        <v>29404399.5065</v>
      </c>
    </row>
    <row r="47" spans="1:48" ht="18" customHeight="1">
      <c r="A47" s="4">
        <v>2</v>
      </c>
      <c r="B47" s="28"/>
      <c r="C47" s="45" t="str">
        <f t="shared" si="22"/>
        <v>本山和輝</v>
      </c>
      <c r="D47" s="38"/>
      <c r="E47" s="31"/>
      <c r="F47" s="42" t="str">
        <f t="shared" si="23"/>
        <v>もとやま　かずき</v>
      </c>
      <c r="G47" s="40"/>
      <c r="H47" s="24"/>
      <c r="I47" s="29"/>
      <c r="J47" s="42" t="str">
        <f t="shared" si="24"/>
        <v>八代ＴＣ</v>
      </c>
      <c r="K47" s="42"/>
      <c r="L47" s="160">
        <f t="shared" si="25"/>
        <v>20</v>
      </c>
      <c r="M47" s="161"/>
      <c r="N47" s="160">
        <f t="shared" si="26"/>
        <v>22.6</v>
      </c>
      <c r="O47" s="161"/>
      <c r="P47" s="160">
        <f t="shared" si="27"/>
        <v>42.6</v>
      </c>
      <c r="Q47" s="161"/>
      <c r="R47" s="26">
        <v>7</v>
      </c>
      <c r="S47" s="26">
        <v>7</v>
      </c>
      <c r="T47" s="26">
        <v>6.8</v>
      </c>
      <c r="U47" s="26">
        <v>6.9</v>
      </c>
      <c r="V47" s="26">
        <v>6.7</v>
      </c>
      <c r="W47" s="26">
        <v>1.3</v>
      </c>
      <c r="X47" s="15">
        <f t="shared" si="28"/>
        <v>22</v>
      </c>
      <c r="Y47" s="15">
        <f t="shared" si="29"/>
        <v>64.6</v>
      </c>
      <c r="Z47" s="16">
        <f t="shared" si="30"/>
        <v>8</v>
      </c>
      <c r="AA47" s="134"/>
      <c r="AC47" s="10">
        <f t="shared" si="31"/>
        <v>8</v>
      </c>
      <c r="AE47" s="17">
        <f t="shared" si="32"/>
        <v>7</v>
      </c>
      <c r="AF47" s="17">
        <f t="shared" si="33"/>
        <v>7</v>
      </c>
      <c r="AG47" s="17">
        <f t="shared" si="34"/>
        <v>6.9</v>
      </c>
      <c r="AH47" s="17">
        <f t="shared" si="35"/>
        <v>6.8</v>
      </c>
      <c r="AI47" s="17">
        <f t="shared" si="36"/>
        <v>6.7</v>
      </c>
      <c r="AJ47" s="18">
        <f t="shared" si="37"/>
        <v>20.7</v>
      </c>
      <c r="AS47" s="10">
        <f t="shared" si="38"/>
        <v>64599999.99999999</v>
      </c>
      <c r="AT47" s="10">
        <f t="shared" si="39"/>
        <v>22000</v>
      </c>
      <c r="AU47" s="20">
        <f t="shared" si="40"/>
        <v>0.03440000000000001</v>
      </c>
      <c r="AV47" s="20">
        <f t="shared" si="41"/>
        <v>64621998.7344</v>
      </c>
    </row>
    <row r="48" spans="1:48" ht="18" customHeight="1">
      <c r="A48" s="4">
        <v>3</v>
      </c>
      <c r="B48" s="28"/>
      <c r="C48" s="45" t="str">
        <f t="shared" si="22"/>
        <v>梅木　　翔</v>
      </c>
      <c r="D48" s="38"/>
      <c r="E48" s="31"/>
      <c r="F48" s="42" t="str">
        <f t="shared" si="23"/>
        <v>うめき　かける</v>
      </c>
      <c r="G48" s="40"/>
      <c r="H48" s="24"/>
      <c r="I48" s="29"/>
      <c r="J48" s="42" t="str">
        <f t="shared" si="24"/>
        <v>ｽﾍﾟｰｽｳｫｰｸ</v>
      </c>
      <c r="K48" s="42"/>
      <c r="L48" s="160">
        <f t="shared" si="25"/>
        <v>21.6</v>
      </c>
      <c r="M48" s="161"/>
      <c r="N48" s="160">
        <f t="shared" si="26"/>
        <v>23.1</v>
      </c>
      <c r="O48" s="161"/>
      <c r="P48" s="160">
        <f t="shared" si="27"/>
        <v>44.7</v>
      </c>
      <c r="Q48" s="161"/>
      <c r="R48" s="26">
        <v>7.1</v>
      </c>
      <c r="S48" s="26">
        <v>7</v>
      </c>
      <c r="T48" s="26">
        <v>7.2</v>
      </c>
      <c r="U48" s="26">
        <v>6.9</v>
      </c>
      <c r="V48" s="26">
        <v>7.1</v>
      </c>
      <c r="W48" s="26">
        <v>1.8</v>
      </c>
      <c r="X48" s="15">
        <f t="shared" si="28"/>
        <v>23</v>
      </c>
      <c r="Y48" s="15">
        <f t="shared" si="29"/>
        <v>67.7</v>
      </c>
      <c r="Z48" s="16">
        <f t="shared" si="30"/>
        <v>7</v>
      </c>
      <c r="AA48" s="134"/>
      <c r="AC48" s="10">
        <f t="shared" si="31"/>
        <v>7</v>
      </c>
      <c r="AE48" s="17">
        <f t="shared" si="32"/>
        <v>7.2</v>
      </c>
      <c r="AF48" s="17">
        <f t="shared" si="33"/>
        <v>7.1</v>
      </c>
      <c r="AG48" s="17">
        <f t="shared" si="34"/>
        <v>7.1</v>
      </c>
      <c r="AH48" s="17">
        <f t="shared" si="35"/>
        <v>7</v>
      </c>
      <c r="AI48" s="17">
        <f t="shared" si="36"/>
        <v>6.9</v>
      </c>
      <c r="AJ48" s="18">
        <f t="shared" si="37"/>
        <v>21.2</v>
      </c>
      <c r="AS48" s="10">
        <f t="shared" si="38"/>
        <v>67700000</v>
      </c>
      <c r="AT48" s="10">
        <f t="shared" si="39"/>
        <v>23000</v>
      </c>
      <c r="AU48" s="20">
        <f t="shared" si="40"/>
        <v>0.035300000000000005</v>
      </c>
      <c r="AV48" s="20">
        <f t="shared" si="41"/>
        <v>67722998.2353</v>
      </c>
    </row>
    <row r="49" spans="1:48" ht="18" customHeight="1">
      <c r="A49" s="4">
        <v>4</v>
      </c>
      <c r="B49" s="28"/>
      <c r="C49" s="45" t="str">
        <f t="shared" si="22"/>
        <v>吉本海渡</v>
      </c>
      <c r="D49" s="38"/>
      <c r="E49" s="31"/>
      <c r="F49" s="42" t="str">
        <f t="shared" si="23"/>
        <v>よしもと　かいと</v>
      </c>
      <c r="G49" s="40"/>
      <c r="H49" s="24"/>
      <c r="I49" s="29"/>
      <c r="J49" s="42" t="str">
        <f t="shared" si="24"/>
        <v>熊本ＴＣ</v>
      </c>
      <c r="K49" s="42"/>
      <c r="L49" s="160">
        <f t="shared" si="25"/>
        <v>21.5</v>
      </c>
      <c r="M49" s="161"/>
      <c r="N49" s="160">
        <f t="shared" si="26"/>
        <v>23.9</v>
      </c>
      <c r="O49" s="161"/>
      <c r="P49" s="160">
        <f t="shared" si="27"/>
        <v>45.4</v>
      </c>
      <c r="Q49" s="161"/>
      <c r="R49" s="26">
        <v>7.1</v>
      </c>
      <c r="S49" s="26">
        <v>7</v>
      </c>
      <c r="T49" s="26">
        <v>7</v>
      </c>
      <c r="U49" s="26">
        <v>6.8</v>
      </c>
      <c r="V49" s="26">
        <v>7.2</v>
      </c>
      <c r="W49" s="26">
        <v>3.2</v>
      </c>
      <c r="X49" s="15">
        <f t="shared" si="28"/>
        <v>24.3</v>
      </c>
      <c r="Y49" s="15">
        <f t="shared" si="29"/>
        <v>69.7</v>
      </c>
      <c r="Z49" s="16">
        <f t="shared" si="30"/>
        <v>6</v>
      </c>
      <c r="AA49" s="134"/>
      <c r="AC49" s="10">
        <f t="shared" si="31"/>
        <v>6</v>
      </c>
      <c r="AE49" s="17">
        <f t="shared" si="32"/>
        <v>7.2</v>
      </c>
      <c r="AF49" s="17">
        <f t="shared" si="33"/>
        <v>7.1</v>
      </c>
      <c r="AG49" s="17">
        <f t="shared" si="34"/>
        <v>7</v>
      </c>
      <c r="AH49" s="17">
        <f t="shared" si="35"/>
        <v>7</v>
      </c>
      <c r="AI49" s="17">
        <f t="shared" si="36"/>
        <v>6.8</v>
      </c>
      <c r="AJ49" s="18">
        <f t="shared" si="37"/>
        <v>21.1</v>
      </c>
      <c r="AS49" s="10">
        <f t="shared" si="38"/>
        <v>69700000</v>
      </c>
      <c r="AT49" s="10">
        <f t="shared" si="39"/>
        <v>24300</v>
      </c>
      <c r="AU49" s="20">
        <f t="shared" si="40"/>
        <v>0.0351</v>
      </c>
      <c r="AV49" s="20">
        <f t="shared" si="41"/>
        <v>69724296.8351</v>
      </c>
    </row>
    <row r="50" spans="1:48" ht="18" customHeight="1">
      <c r="A50" s="4">
        <v>5</v>
      </c>
      <c r="B50" s="28"/>
      <c r="C50" s="45" t="str">
        <f t="shared" si="22"/>
        <v>牧野悠利</v>
      </c>
      <c r="D50" s="38"/>
      <c r="E50" s="31"/>
      <c r="F50" s="42" t="str">
        <f t="shared" si="23"/>
        <v>まきの　ゆうり</v>
      </c>
      <c r="G50" s="40"/>
      <c r="H50" s="24"/>
      <c r="I50" s="29"/>
      <c r="J50" s="42" t="str">
        <f t="shared" si="24"/>
        <v>ｴｱｰﾌﾛｰﾄ</v>
      </c>
      <c r="K50" s="42"/>
      <c r="L50" s="160">
        <f t="shared" si="25"/>
        <v>22</v>
      </c>
      <c r="M50" s="161"/>
      <c r="N50" s="160">
        <f t="shared" si="26"/>
        <v>25.200000000000003</v>
      </c>
      <c r="O50" s="161"/>
      <c r="P50" s="160">
        <f t="shared" si="27"/>
        <v>47.2</v>
      </c>
      <c r="Q50" s="161"/>
      <c r="R50" s="26">
        <v>7.1</v>
      </c>
      <c r="S50" s="26">
        <v>6.8</v>
      </c>
      <c r="T50" s="26">
        <v>6.8</v>
      </c>
      <c r="U50" s="26">
        <v>7.2</v>
      </c>
      <c r="V50" s="26">
        <v>7</v>
      </c>
      <c r="W50" s="26">
        <v>5</v>
      </c>
      <c r="X50" s="15">
        <f t="shared" si="28"/>
        <v>25.9</v>
      </c>
      <c r="Y50" s="15">
        <f t="shared" si="29"/>
        <v>73.1</v>
      </c>
      <c r="Z50" s="16">
        <f t="shared" si="30"/>
        <v>5</v>
      </c>
      <c r="AA50" s="134"/>
      <c r="AC50" s="10">
        <f t="shared" si="31"/>
        <v>5</v>
      </c>
      <c r="AE50" s="17">
        <f t="shared" si="32"/>
        <v>7.2</v>
      </c>
      <c r="AF50" s="17">
        <f t="shared" si="33"/>
        <v>7.1</v>
      </c>
      <c r="AG50" s="17">
        <f t="shared" si="34"/>
        <v>7</v>
      </c>
      <c r="AH50" s="17">
        <f t="shared" si="35"/>
        <v>6.8</v>
      </c>
      <c r="AI50" s="17">
        <f t="shared" si="36"/>
        <v>6.8</v>
      </c>
      <c r="AJ50" s="18">
        <f t="shared" si="37"/>
        <v>20.9</v>
      </c>
      <c r="AS50" s="10">
        <f t="shared" si="38"/>
        <v>73100000</v>
      </c>
      <c r="AT50" s="10">
        <f t="shared" si="39"/>
        <v>25900</v>
      </c>
      <c r="AU50" s="20">
        <f t="shared" si="40"/>
        <v>0.0349</v>
      </c>
      <c r="AV50" s="20">
        <f t="shared" si="41"/>
        <v>73125895.0349</v>
      </c>
    </row>
    <row r="51" spans="1:48" ht="18" customHeight="1">
      <c r="A51" s="4">
        <v>6</v>
      </c>
      <c r="B51" s="28"/>
      <c r="C51" s="45" t="str">
        <f t="shared" si="22"/>
        <v>石田順平</v>
      </c>
      <c r="D51" s="38"/>
      <c r="E51" s="31"/>
      <c r="F51" s="42" t="str">
        <f t="shared" si="23"/>
        <v>いしだ　じゅんぺい</v>
      </c>
      <c r="G51" s="40"/>
      <c r="H51" s="24"/>
      <c r="I51" s="29"/>
      <c r="J51" s="42" t="str">
        <f t="shared" si="24"/>
        <v>ｽﾍﾟｰｽｳｫｰｸ</v>
      </c>
      <c r="K51" s="42"/>
      <c r="L51" s="160">
        <f t="shared" si="25"/>
        <v>21.8</v>
      </c>
      <c r="M51" s="161"/>
      <c r="N51" s="160">
        <f t="shared" si="26"/>
        <v>26.4</v>
      </c>
      <c r="O51" s="161"/>
      <c r="P51" s="160">
        <f t="shared" si="27"/>
        <v>48.2</v>
      </c>
      <c r="Q51" s="161"/>
      <c r="R51" s="26">
        <v>7.4</v>
      </c>
      <c r="S51" s="26">
        <v>7.5</v>
      </c>
      <c r="T51" s="26">
        <v>7</v>
      </c>
      <c r="U51" s="26">
        <v>7.5</v>
      </c>
      <c r="V51" s="26">
        <v>7.5</v>
      </c>
      <c r="W51" s="26">
        <v>5.7</v>
      </c>
      <c r="X51" s="15">
        <f t="shared" si="28"/>
        <v>28.099999999999998</v>
      </c>
      <c r="Y51" s="15">
        <f t="shared" si="29"/>
        <v>76.3</v>
      </c>
      <c r="Z51" s="16">
        <f t="shared" si="30"/>
        <v>2</v>
      </c>
      <c r="AA51" s="134"/>
      <c r="AC51" s="10">
        <f t="shared" si="31"/>
        <v>2</v>
      </c>
      <c r="AE51" s="17">
        <f t="shared" si="32"/>
        <v>7.5</v>
      </c>
      <c r="AF51" s="17">
        <f t="shared" si="33"/>
        <v>7.5</v>
      </c>
      <c r="AG51" s="17">
        <f t="shared" si="34"/>
        <v>7.5</v>
      </c>
      <c r="AH51" s="17">
        <f t="shared" si="35"/>
        <v>7.4</v>
      </c>
      <c r="AI51" s="17">
        <f t="shared" si="36"/>
        <v>7</v>
      </c>
      <c r="AJ51" s="18">
        <f t="shared" si="37"/>
        <v>22.4</v>
      </c>
      <c r="AS51" s="10">
        <f t="shared" si="38"/>
        <v>76300000</v>
      </c>
      <c r="AT51" s="10">
        <f t="shared" si="39"/>
        <v>28099.999999999996</v>
      </c>
      <c r="AU51" s="20">
        <f t="shared" si="40"/>
        <v>0.036899999999999995</v>
      </c>
      <c r="AV51" s="20">
        <f t="shared" si="41"/>
        <v>76328094.3369</v>
      </c>
    </row>
    <row r="52" spans="1:48" ht="18" customHeight="1">
      <c r="A52" s="4">
        <v>7</v>
      </c>
      <c r="B52" s="28"/>
      <c r="C52" s="45" t="str">
        <f t="shared" si="22"/>
        <v>小川結生</v>
      </c>
      <c r="D52" s="38"/>
      <c r="E52" s="31"/>
      <c r="F52" s="42" t="str">
        <f t="shared" si="23"/>
        <v>おがわ　ゆうき</v>
      </c>
      <c r="G52" s="40"/>
      <c r="H52" s="24"/>
      <c r="I52" s="29"/>
      <c r="J52" s="42" t="str">
        <f t="shared" si="24"/>
        <v>小林Ｔ．ＪＵＮＰＩＮ</v>
      </c>
      <c r="K52" s="42"/>
      <c r="L52" s="160">
        <f t="shared" si="25"/>
        <v>22.8</v>
      </c>
      <c r="M52" s="161"/>
      <c r="N52" s="160">
        <f t="shared" si="26"/>
        <v>25.8</v>
      </c>
      <c r="O52" s="161"/>
      <c r="P52" s="160">
        <f t="shared" si="27"/>
        <v>48.6</v>
      </c>
      <c r="Q52" s="161"/>
      <c r="R52" s="26">
        <v>7.5</v>
      </c>
      <c r="S52" s="26">
        <v>7.5</v>
      </c>
      <c r="T52" s="26">
        <v>7.6</v>
      </c>
      <c r="U52" s="26">
        <v>7.6</v>
      </c>
      <c r="V52" s="26">
        <v>7.8</v>
      </c>
      <c r="W52" s="26">
        <v>3.8</v>
      </c>
      <c r="X52" s="15">
        <f t="shared" si="28"/>
        <v>26.5</v>
      </c>
      <c r="Y52" s="15">
        <f t="shared" si="29"/>
        <v>75.1</v>
      </c>
      <c r="Z52" s="16">
        <f t="shared" si="30"/>
        <v>3</v>
      </c>
      <c r="AA52" s="134"/>
      <c r="AC52" s="10">
        <f t="shared" si="31"/>
        <v>3</v>
      </c>
      <c r="AE52" s="17">
        <f t="shared" si="32"/>
        <v>7.8</v>
      </c>
      <c r="AF52" s="17">
        <f t="shared" si="33"/>
        <v>7.6</v>
      </c>
      <c r="AG52" s="17">
        <f t="shared" si="34"/>
        <v>7.6</v>
      </c>
      <c r="AH52" s="17">
        <f t="shared" si="35"/>
        <v>7.5</v>
      </c>
      <c r="AI52" s="17">
        <f t="shared" si="36"/>
        <v>7.5</v>
      </c>
      <c r="AJ52" s="18">
        <f t="shared" si="37"/>
        <v>22.7</v>
      </c>
      <c r="AS52" s="10">
        <f t="shared" si="38"/>
        <v>75100000</v>
      </c>
      <c r="AT52" s="10">
        <f t="shared" si="39"/>
        <v>26500</v>
      </c>
      <c r="AU52" s="20">
        <f t="shared" si="40"/>
        <v>0.038</v>
      </c>
      <c r="AV52" s="20">
        <f t="shared" si="41"/>
        <v>75126496.238</v>
      </c>
    </row>
    <row r="53" spans="1:48" ht="18" customHeight="1">
      <c r="A53" s="4">
        <v>8</v>
      </c>
      <c r="B53" s="28"/>
      <c r="C53" s="45" t="str">
        <f t="shared" si="22"/>
        <v>竹嵜　斗己亜</v>
      </c>
      <c r="D53" s="38"/>
      <c r="E53" s="31"/>
      <c r="F53" s="42" t="str">
        <f t="shared" si="23"/>
        <v>たけざき　ときあ</v>
      </c>
      <c r="G53" s="40"/>
      <c r="H53" s="24"/>
      <c r="I53" s="29"/>
      <c r="J53" s="42" t="str">
        <f t="shared" si="24"/>
        <v>熊本ＴＣ</v>
      </c>
      <c r="K53" s="42"/>
      <c r="L53" s="160">
        <f t="shared" si="25"/>
        <v>23</v>
      </c>
      <c r="M53" s="161"/>
      <c r="N53" s="160">
        <f t="shared" si="26"/>
        <v>26.1</v>
      </c>
      <c r="O53" s="161"/>
      <c r="P53" s="160">
        <f t="shared" si="27"/>
        <v>49.1</v>
      </c>
      <c r="Q53" s="161"/>
      <c r="R53" s="26">
        <v>6.9</v>
      </c>
      <c r="S53" s="26">
        <v>7</v>
      </c>
      <c r="T53" s="26">
        <v>6.7</v>
      </c>
      <c r="U53" s="26">
        <v>7</v>
      </c>
      <c r="V53" s="26">
        <v>7.2</v>
      </c>
      <c r="W53" s="26">
        <v>4.4</v>
      </c>
      <c r="X53" s="15">
        <f t="shared" si="28"/>
        <v>25.299999999999997</v>
      </c>
      <c r="Y53" s="15">
        <f t="shared" si="29"/>
        <v>74.4</v>
      </c>
      <c r="Z53" s="16">
        <f t="shared" si="30"/>
        <v>4</v>
      </c>
      <c r="AA53" s="134"/>
      <c r="AC53" s="10">
        <f t="shared" si="31"/>
        <v>4</v>
      </c>
      <c r="AE53" s="17">
        <f t="shared" si="32"/>
        <v>7.2</v>
      </c>
      <c r="AF53" s="17">
        <f t="shared" si="33"/>
        <v>7</v>
      </c>
      <c r="AG53" s="17">
        <f t="shared" si="34"/>
        <v>7</v>
      </c>
      <c r="AH53" s="17">
        <f t="shared" si="35"/>
        <v>6.9</v>
      </c>
      <c r="AI53" s="17">
        <f t="shared" si="36"/>
        <v>6.7</v>
      </c>
      <c r="AJ53" s="18">
        <f t="shared" si="37"/>
        <v>20.9</v>
      </c>
      <c r="AS53" s="10">
        <f t="shared" si="38"/>
        <v>74400000</v>
      </c>
      <c r="AT53" s="10">
        <f t="shared" si="39"/>
        <v>25299.999999999996</v>
      </c>
      <c r="AU53" s="20">
        <f t="shared" si="40"/>
        <v>0.034800000000000005</v>
      </c>
      <c r="AV53" s="20">
        <f t="shared" si="41"/>
        <v>74425295.6348</v>
      </c>
    </row>
    <row r="54" spans="1:48" ht="18" customHeight="1">
      <c r="A54" s="4">
        <v>9</v>
      </c>
      <c r="B54" s="28"/>
      <c r="C54" s="45" t="str">
        <f t="shared" si="22"/>
        <v>村田優太郎</v>
      </c>
      <c r="D54" s="38"/>
      <c r="E54" s="31"/>
      <c r="F54" s="42" t="str">
        <f t="shared" si="23"/>
        <v>むらた　ゆうたろう</v>
      </c>
      <c r="G54" s="40"/>
      <c r="H54" s="24"/>
      <c r="I54" s="29"/>
      <c r="J54" s="42" t="str">
        <f t="shared" si="24"/>
        <v>ｽﾍﾟｰｽｳｫｰｸ</v>
      </c>
      <c r="K54" s="42"/>
      <c r="L54" s="160">
        <f t="shared" si="25"/>
        <v>20.8</v>
      </c>
      <c r="M54" s="161"/>
      <c r="N54" s="160">
        <f t="shared" si="26"/>
        <v>29.3</v>
      </c>
      <c r="O54" s="161"/>
      <c r="P54" s="160">
        <f t="shared" si="27"/>
        <v>50.1</v>
      </c>
      <c r="Q54" s="161"/>
      <c r="R54" s="26">
        <v>7.1</v>
      </c>
      <c r="S54" s="26">
        <v>7</v>
      </c>
      <c r="T54" s="26">
        <v>7.5</v>
      </c>
      <c r="U54" s="26">
        <v>7.5</v>
      </c>
      <c r="V54" s="26">
        <v>7.3</v>
      </c>
      <c r="W54" s="26">
        <v>7</v>
      </c>
      <c r="X54" s="15">
        <f t="shared" si="28"/>
        <v>28.9</v>
      </c>
      <c r="Y54" s="15">
        <f t="shared" si="29"/>
        <v>79</v>
      </c>
      <c r="Z54" s="16">
        <f t="shared" si="30"/>
        <v>1</v>
      </c>
      <c r="AA54" s="134"/>
      <c r="AC54" s="10">
        <f t="shared" si="31"/>
        <v>1</v>
      </c>
      <c r="AE54" s="17">
        <f t="shared" si="32"/>
        <v>7.5</v>
      </c>
      <c r="AF54" s="17">
        <f t="shared" si="33"/>
        <v>7.5</v>
      </c>
      <c r="AG54" s="17">
        <f t="shared" si="34"/>
        <v>7.3</v>
      </c>
      <c r="AH54" s="17">
        <f t="shared" si="35"/>
        <v>7.1</v>
      </c>
      <c r="AI54" s="17">
        <f t="shared" si="36"/>
        <v>7</v>
      </c>
      <c r="AJ54" s="18">
        <f t="shared" si="37"/>
        <v>21.9</v>
      </c>
      <c r="AS54" s="10">
        <f t="shared" si="38"/>
        <v>79000000</v>
      </c>
      <c r="AT54" s="10">
        <f t="shared" si="39"/>
        <v>28900</v>
      </c>
      <c r="AU54" s="20">
        <f t="shared" si="40"/>
        <v>0.0364</v>
      </c>
      <c r="AV54" s="20">
        <f t="shared" si="41"/>
        <v>79028893.0364</v>
      </c>
    </row>
    <row r="55" spans="1:48" ht="18" customHeight="1">
      <c r="A55" s="4">
        <v>10</v>
      </c>
      <c r="B55" s="28"/>
      <c r="C55" s="45">
        <f t="shared" si="22"/>
      </c>
      <c r="D55" s="38"/>
      <c r="E55" s="31"/>
      <c r="F55" s="42">
        <f t="shared" si="23"/>
      </c>
      <c r="G55" s="40"/>
      <c r="H55" s="24"/>
      <c r="I55" s="29"/>
      <c r="J55" s="42">
        <f t="shared" si="24"/>
      </c>
      <c r="K55" s="42"/>
      <c r="L55" s="160">
        <f t="shared" si="25"/>
      </c>
      <c r="M55" s="161"/>
      <c r="N55" s="160">
        <f t="shared" si="26"/>
      </c>
      <c r="O55" s="161"/>
      <c r="P55" s="160">
        <f t="shared" si="27"/>
      </c>
      <c r="Q55" s="161"/>
      <c r="R55" s="26"/>
      <c r="S55" s="26"/>
      <c r="T55" s="26"/>
      <c r="U55" s="26"/>
      <c r="V55" s="26"/>
      <c r="W55" s="26"/>
      <c r="X55" s="15">
        <f t="shared" si="28"/>
      </c>
      <c r="Y55" s="15">
        <f t="shared" si="29"/>
      </c>
      <c r="Z55" s="16">
        <f t="shared" si="30"/>
      </c>
      <c r="AC55" s="10" t="e">
        <f t="shared" si="31"/>
        <v>#VALUE!</v>
      </c>
      <c r="AE55" s="17">
        <f t="shared" si="32"/>
        <v>0</v>
      </c>
      <c r="AF55" s="17">
        <f t="shared" si="33"/>
        <v>0</v>
      </c>
      <c r="AG55" s="17">
        <f t="shared" si="34"/>
        <v>0</v>
      </c>
      <c r="AH55" s="17">
        <f t="shared" si="35"/>
        <v>0</v>
      </c>
      <c r="AI55" s="17">
        <f t="shared" si="36"/>
        <v>0</v>
      </c>
      <c r="AJ55" s="18">
        <f t="shared" si="37"/>
        <v>0</v>
      </c>
      <c r="AS55" s="10">
        <f t="shared" si="38"/>
        <v>0</v>
      </c>
      <c r="AT55" s="10">
        <f t="shared" si="39"/>
        <v>0</v>
      </c>
      <c r="AU55" s="20">
        <f t="shared" si="40"/>
        <v>0</v>
      </c>
      <c r="AV55" s="20">
        <f t="shared" si="41"/>
        <v>0</v>
      </c>
    </row>
  </sheetData>
  <sheetProtection sheet="1" formatCells="0" formatColumns="0" formatRows="0" selectLockedCells="1"/>
  <mergeCells count="61">
    <mergeCell ref="AL5:AP5"/>
    <mergeCell ref="Y5:Y6"/>
    <mergeCell ref="Z5:Z6"/>
    <mergeCell ref="J5:J6"/>
    <mergeCell ref="AE5:AI5"/>
    <mergeCell ref="R5:X5"/>
    <mergeCell ref="L5:Q5"/>
    <mergeCell ref="A44:A45"/>
    <mergeCell ref="C44:C45"/>
    <mergeCell ref="F44:F45"/>
    <mergeCell ref="J44:J45"/>
    <mergeCell ref="H44:H45"/>
    <mergeCell ref="A5:A6"/>
    <mergeCell ref="F5:F6"/>
    <mergeCell ref="E5:E6"/>
    <mergeCell ref="Y44:Y45"/>
    <mergeCell ref="Z44:Z45"/>
    <mergeCell ref="L44:Q44"/>
    <mergeCell ref="L45:M45"/>
    <mergeCell ref="N45:O45"/>
    <mergeCell ref="P45:Q45"/>
    <mergeCell ref="R44:X44"/>
    <mergeCell ref="L46:M46"/>
    <mergeCell ref="N46:O46"/>
    <mergeCell ref="P46:Q46"/>
    <mergeCell ref="L47:M47"/>
    <mergeCell ref="N47:O47"/>
    <mergeCell ref="P47:Q47"/>
    <mergeCell ref="L48:M48"/>
    <mergeCell ref="N48:O48"/>
    <mergeCell ref="P48:Q48"/>
    <mergeCell ref="L49:M49"/>
    <mergeCell ref="N49:O49"/>
    <mergeCell ref="P49:Q49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A43:Z43"/>
    <mergeCell ref="A4:Z4"/>
    <mergeCell ref="D5:D6"/>
    <mergeCell ref="B5:B6"/>
    <mergeCell ref="K5:K6"/>
    <mergeCell ref="I5:I6"/>
    <mergeCell ref="H5:H6"/>
    <mergeCell ref="G5:G6"/>
    <mergeCell ref="C5:C6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Y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875" style="6" customWidth="1"/>
    <col min="2" max="2" width="0.6171875" style="6" customWidth="1"/>
    <col min="3" max="3" width="13.375" style="43" bestFit="1" customWidth="1"/>
    <col min="4" max="5" width="0.6171875" style="7" customWidth="1"/>
    <col min="6" max="6" width="13.375" style="43" bestFit="1" customWidth="1"/>
    <col min="7" max="7" width="0.6171875" style="7" customWidth="1"/>
    <col min="8" max="8" width="5.00390625" style="7" customWidth="1"/>
    <col min="9" max="9" width="0.6171875" style="7" customWidth="1"/>
    <col min="10" max="10" width="16.875" style="43" bestFit="1" customWidth="1"/>
    <col min="11" max="11" width="0.6171875" style="7" customWidth="1"/>
    <col min="12" max="16" width="5.625" style="6" customWidth="1"/>
    <col min="17" max="17" width="8.125" style="6" customWidth="1"/>
    <col min="18" max="22" width="5.625" style="6" customWidth="1"/>
    <col min="23" max="23" width="6.00390625" style="6" bestFit="1" customWidth="1"/>
    <col min="24" max="26" width="8.125" style="6" customWidth="1"/>
    <col min="27" max="27" width="9.50390625" style="1" customWidth="1"/>
    <col min="28" max="28" width="1.875" style="6" customWidth="1"/>
    <col min="29" max="29" width="11.125" style="6" bestFit="1" customWidth="1"/>
    <col min="30" max="30" width="3.50390625" style="6" customWidth="1"/>
    <col min="31" max="31" width="5.00390625" style="6" bestFit="1" customWidth="1"/>
    <col min="32" max="34" width="4.875" style="6" bestFit="1" customWidth="1"/>
    <col min="35" max="35" width="4.875" style="6" customWidth="1"/>
    <col min="36" max="36" width="6.375" style="6" bestFit="1" customWidth="1"/>
    <col min="37" max="37" width="5.75390625" style="6" customWidth="1"/>
    <col min="38" max="38" width="5.00390625" style="6" bestFit="1" customWidth="1"/>
    <col min="39" max="42" width="4.875" style="6" bestFit="1" customWidth="1"/>
    <col min="43" max="43" width="6.375" style="6" bestFit="1" customWidth="1"/>
    <col min="44" max="44" width="6.375" style="6" customWidth="1"/>
    <col min="45" max="45" width="15.375" style="6" bestFit="1" customWidth="1"/>
    <col min="46" max="46" width="15.375" style="6" customWidth="1"/>
    <col min="47" max="47" width="19.625" style="6" bestFit="1" customWidth="1"/>
    <col min="48" max="48" width="17.25390625" style="6" bestFit="1" customWidth="1"/>
    <col min="49" max="49" width="11.625" style="6" bestFit="1" customWidth="1"/>
    <col min="50" max="50" width="9.00390625" style="6" customWidth="1"/>
    <col min="51" max="51" width="11.625" style="6" bestFit="1" customWidth="1"/>
    <col min="52" max="16384" width="9.00390625" style="6" customWidth="1"/>
  </cols>
  <sheetData>
    <row r="1" spans="1:27" s="57" customFormat="1" ht="18" customHeight="1">
      <c r="A1" s="58" t="s">
        <v>49</v>
      </c>
      <c r="B1" s="58"/>
      <c r="C1" s="55"/>
      <c r="D1" s="56"/>
      <c r="E1" s="56"/>
      <c r="F1" s="55"/>
      <c r="G1" s="56"/>
      <c r="H1" s="56"/>
      <c r="I1" s="56"/>
      <c r="J1" s="55"/>
      <c r="K1" s="56"/>
      <c r="AA1" s="59"/>
    </row>
    <row r="2" spans="1:27" s="57" customFormat="1" ht="18" customHeight="1">
      <c r="A2" s="58"/>
      <c r="B2" s="58"/>
      <c r="C2" s="55"/>
      <c r="D2" s="56"/>
      <c r="E2" s="56"/>
      <c r="F2" s="55"/>
      <c r="G2" s="56"/>
      <c r="H2" s="56"/>
      <c r="I2" s="56"/>
      <c r="J2" s="55"/>
      <c r="K2" s="56"/>
      <c r="AA2" s="59"/>
    </row>
    <row r="3" spans="1:29" s="57" customFormat="1" ht="18" customHeight="1">
      <c r="A3" s="58" t="s">
        <v>53</v>
      </c>
      <c r="B3" s="58"/>
      <c r="C3" s="55"/>
      <c r="D3" s="56"/>
      <c r="E3" s="56"/>
      <c r="F3" s="55" t="s">
        <v>34</v>
      </c>
      <c r="G3" s="56"/>
      <c r="H3" s="56"/>
      <c r="I3" s="56"/>
      <c r="K3" s="56"/>
      <c r="AA3" s="59"/>
      <c r="AC3" s="57" t="s">
        <v>14</v>
      </c>
    </row>
    <row r="4" spans="1:26" ht="18" customHeight="1">
      <c r="A4" s="136" t="s">
        <v>320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50" ht="18" customHeight="1">
      <c r="A5" s="148" t="s">
        <v>0</v>
      </c>
      <c r="B5" s="138"/>
      <c r="C5" s="144" t="s">
        <v>12</v>
      </c>
      <c r="D5" s="142"/>
      <c r="E5" s="138"/>
      <c r="F5" s="144" t="s">
        <v>13</v>
      </c>
      <c r="G5" s="142"/>
      <c r="H5" s="157" t="s">
        <v>47</v>
      </c>
      <c r="I5" s="138"/>
      <c r="J5" s="144" t="s">
        <v>1</v>
      </c>
      <c r="K5" s="142"/>
      <c r="L5" s="154" t="s">
        <v>15</v>
      </c>
      <c r="M5" s="155"/>
      <c r="N5" s="155"/>
      <c r="O5" s="155"/>
      <c r="P5" s="155"/>
      <c r="Q5" s="156"/>
      <c r="R5" s="154" t="s">
        <v>16</v>
      </c>
      <c r="S5" s="155"/>
      <c r="T5" s="155"/>
      <c r="U5" s="155"/>
      <c r="V5" s="155"/>
      <c r="W5" s="155"/>
      <c r="X5" s="156"/>
      <c r="Y5" s="138" t="s">
        <v>31</v>
      </c>
      <c r="Z5" s="148" t="s">
        <v>29</v>
      </c>
      <c r="AA5" s="2"/>
      <c r="AB5" s="10"/>
      <c r="AC5" s="10"/>
      <c r="AD5" s="10"/>
      <c r="AE5" s="151"/>
      <c r="AF5" s="151"/>
      <c r="AG5" s="151"/>
      <c r="AH5" s="151"/>
      <c r="AI5" s="151"/>
      <c r="AJ5" s="10"/>
      <c r="AK5" s="10"/>
      <c r="AL5" s="151"/>
      <c r="AM5" s="151"/>
      <c r="AN5" s="151"/>
      <c r="AO5" s="151"/>
      <c r="AP5" s="151"/>
      <c r="AQ5" s="10"/>
      <c r="AR5" s="10"/>
      <c r="AS5" s="10"/>
      <c r="AT5" s="10"/>
      <c r="AU5" s="10"/>
      <c r="AV5" s="10"/>
      <c r="AW5" s="10"/>
      <c r="AX5" s="10"/>
    </row>
    <row r="6" spans="1:50" s="12" customFormat="1" ht="18" customHeight="1">
      <c r="A6" s="148"/>
      <c r="B6" s="139"/>
      <c r="C6" s="144"/>
      <c r="D6" s="143"/>
      <c r="E6" s="139"/>
      <c r="F6" s="144"/>
      <c r="G6" s="143"/>
      <c r="H6" s="158"/>
      <c r="I6" s="139"/>
      <c r="J6" s="144"/>
      <c r="K6" s="143"/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9</v>
      </c>
      <c r="R6" s="9" t="s">
        <v>3</v>
      </c>
      <c r="S6" s="9" t="s">
        <v>4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39"/>
      <c r="Z6" s="148"/>
      <c r="AA6" s="3"/>
      <c r="AB6" s="11"/>
      <c r="AC6" s="11" t="s">
        <v>10</v>
      </c>
      <c r="AD6" s="11"/>
      <c r="AE6" s="11" t="s">
        <v>17</v>
      </c>
      <c r="AF6" s="11" t="s">
        <v>18</v>
      </c>
      <c r="AG6" s="11" t="s">
        <v>19</v>
      </c>
      <c r="AH6" s="11" t="s">
        <v>20</v>
      </c>
      <c r="AI6" s="11" t="s">
        <v>21</v>
      </c>
      <c r="AJ6" s="11" t="s">
        <v>22</v>
      </c>
      <c r="AK6" s="11"/>
      <c r="AL6" s="11" t="s">
        <v>23</v>
      </c>
      <c r="AM6" s="11" t="s">
        <v>24</v>
      </c>
      <c r="AN6" s="11" t="s">
        <v>25</v>
      </c>
      <c r="AO6" s="11" t="s">
        <v>26</v>
      </c>
      <c r="AP6" s="11" t="s">
        <v>27</v>
      </c>
      <c r="AQ6" s="11" t="s">
        <v>28</v>
      </c>
      <c r="AR6" s="11"/>
      <c r="AS6" s="11" t="s">
        <v>32</v>
      </c>
      <c r="AT6" s="11" t="s">
        <v>33</v>
      </c>
      <c r="AU6" s="11" t="s">
        <v>30</v>
      </c>
      <c r="AV6" s="11" t="s">
        <v>11</v>
      </c>
      <c r="AW6" s="11"/>
      <c r="AX6" s="11"/>
    </row>
    <row r="7" spans="1:50" ht="18" customHeight="1">
      <c r="A7" s="4">
        <v>1</v>
      </c>
      <c r="B7" s="28"/>
      <c r="C7" s="60" t="s">
        <v>239</v>
      </c>
      <c r="D7" s="61"/>
      <c r="E7" s="62"/>
      <c r="F7" s="68" t="s">
        <v>240</v>
      </c>
      <c r="G7" s="64"/>
      <c r="H7" s="84"/>
      <c r="I7" s="66"/>
      <c r="J7" s="67" t="s">
        <v>101</v>
      </c>
      <c r="K7" s="39"/>
      <c r="L7" s="13">
        <v>6.5</v>
      </c>
      <c r="M7" s="13">
        <v>6.6</v>
      </c>
      <c r="N7" s="13">
        <v>7.5</v>
      </c>
      <c r="O7" s="13">
        <v>6.4</v>
      </c>
      <c r="P7" s="13">
        <v>6.3</v>
      </c>
      <c r="Q7" s="15">
        <f aca="true" t="shared" si="0" ref="Q7:Q36">IF(C7="","",AJ7)</f>
        <v>19.5</v>
      </c>
      <c r="R7" s="14">
        <v>6.6</v>
      </c>
      <c r="S7" s="14">
        <v>6.9</v>
      </c>
      <c r="T7" s="14">
        <v>6.6</v>
      </c>
      <c r="U7" s="14">
        <v>6.6</v>
      </c>
      <c r="V7" s="14">
        <v>6.4</v>
      </c>
      <c r="W7" s="14">
        <v>1.5</v>
      </c>
      <c r="X7" s="15">
        <f aca="true" t="shared" si="1" ref="X7:X36">IF(C7="","",W7+AQ7)</f>
        <v>21.299999999999997</v>
      </c>
      <c r="Y7" s="15">
        <f aca="true" t="shared" si="2" ref="Y7:Y36">IF(C7="","",ROUND(AJ7+W7+AQ7,1))</f>
        <v>40.8</v>
      </c>
      <c r="Z7" s="16">
        <f aca="true" t="shared" si="3" ref="Z7:Z36">IF(C7="","",RANK(AV7,AV$7:AV$36,0))</f>
        <v>1</v>
      </c>
      <c r="AA7" s="2" t="str">
        <f aca="true" t="shared" si="4" ref="AA7:AA36">IF(Z7&lt;=10,"決勝進出","")</f>
        <v>決勝進出</v>
      </c>
      <c r="AB7" s="10"/>
      <c r="AC7" s="10">
        <f aca="true" t="shared" si="5" ref="AC7:AC36">RANK(Y7,Y$7:Y$36,0)</f>
        <v>1</v>
      </c>
      <c r="AD7" s="10"/>
      <c r="AE7" s="17">
        <f aca="true" t="shared" si="6" ref="AE7:AE36">IF(L7="",0,LARGE($L7:$P7,1))</f>
        <v>7.5</v>
      </c>
      <c r="AF7" s="17">
        <f aca="true" t="shared" si="7" ref="AF7:AF36">IF(M7="",0,LARGE($L7:$P7,2))</f>
        <v>6.6</v>
      </c>
      <c r="AG7" s="17">
        <f aca="true" t="shared" si="8" ref="AG7:AG36">IF(N7="",0,LARGE($L7:$P7,3))</f>
        <v>6.5</v>
      </c>
      <c r="AH7" s="17">
        <f aca="true" t="shared" si="9" ref="AH7:AH36">IF(O7="",0,LARGE($L7:$P7,4))</f>
        <v>6.4</v>
      </c>
      <c r="AI7" s="17">
        <f aca="true" t="shared" si="10" ref="AI7:AI36">IF(P7="",0,LARGE($L7:$P7,5))</f>
        <v>6.3</v>
      </c>
      <c r="AJ7" s="18">
        <f aca="true" t="shared" si="11" ref="AJ7:AJ36">SUM(AF7:AH7)</f>
        <v>19.5</v>
      </c>
      <c r="AK7" s="18"/>
      <c r="AL7" s="17">
        <f aca="true" t="shared" si="12" ref="AL7:AL36">IF(R7="",0,LARGE($R7:$V7,1))</f>
        <v>6.9</v>
      </c>
      <c r="AM7" s="17">
        <f aca="true" t="shared" si="13" ref="AM7:AM36">IF(S7="",0,LARGE($R7:$V7,2))</f>
        <v>6.6</v>
      </c>
      <c r="AN7" s="17">
        <f aca="true" t="shared" si="14" ref="AN7:AN36">IF(T7="",0,LARGE($R7:$V7,3))</f>
        <v>6.6</v>
      </c>
      <c r="AO7" s="17">
        <f aca="true" t="shared" si="15" ref="AO7:AO36">IF(U7="",0,LARGE($R7:$V7,4))</f>
        <v>6.6</v>
      </c>
      <c r="AP7" s="17">
        <f aca="true" t="shared" si="16" ref="AP7:AP36">IF(V7="",0,LARGE($R7:$V7,5))</f>
        <v>6.4</v>
      </c>
      <c r="AQ7" s="18">
        <f aca="true" t="shared" si="17" ref="AQ7:AQ36">SUM(AM7:AO7)</f>
        <v>19.799999999999997</v>
      </c>
      <c r="AR7" s="19"/>
      <c r="AS7" s="10">
        <f aca="true" t="shared" si="18" ref="AS7:AS36">IF(Y7="",0,Y7*1000000)</f>
        <v>40800000</v>
      </c>
      <c r="AT7" s="10">
        <f aca="true" t="shared" si="19" ref="AT7:AT36">IF(X7="",0,X7*1000)</f>
        <v>21299.999999999996</v>
      </c>
      <c r="AU7" s="20">
        <f aca="true" t="shared" si="20" ref="AU7:AU36">SUM(R7:V7)/1000</f>
        <v>0.033100000000000004</v>
      </c>
      <c r="AV7" s="20">
        <f aca="true" t="shared" si="21" ref="AV7:AV36">ROUND(AS7+AT7-W7+AU7,4)</f>
        <v>40821298.5331</v>
      </c>
      <c r="AW7" s="18"/>
      <c r="AX7" s="10"/>
    </row>
    <row r="8" spans="1:50" ht="18" customHeight="1">
      <c r="A8" s="4">
        <v>2</v>
      </c>
      <c r="B8" s="28"/>
      <c r="C8" s="44"/>
      <c r="D8" s="33"/>
      <c r="E8" s="30"/>
      <c r="F8" s="46"/>
      <c r="G8" s="39"/>
      <c r="H8" s="8"/>
      <c r="I8" s="32"/>
      <c r="J8" s="46"/>
      <c r="K8" s="39"/>
      <c r="L8" s="13"/>
      <c r="M8" s="13"/>
      <c r="N8" s="13"/>
      <c r="O8" s="13"/>
      <c r="P8" s="13"/>
      <c r="Q8" s="15">
        <f t="shared" si="0"/>
      </c>
      <c r="R8" s="14"/>
      <c r="S8" s="14"/>
      <c r="T8" s="14"/>
      <c r="U8" s="14"/>
      <c r="V8" s="14"/>
      <c r="W8" s="14"/>
      <c r="X8" s="15">
        <f t="shared" si="1"/>
      </c>
      <c r="Y8" s="15">
        <f t="shared" si="2"/>
      </c>
      <c r="Z8" s="16">
        <f t="shared" si="3"/>
      </c>
      <c r="AA8" s="2">
        <f t="shared" si="4"/>
      </c>
      <c r="AB8" s="10"/>
      <c r="AC8" s="10" t="e">
        <f t="shared" si="5"/>
        <v>#VALUE!</v>
      </c>
      <c r="AD8" s="10"/>
      <c r="AE8" s="17">
        <f t="shared" si="6"/>
        <v>0</v>
      </c>
      <c r="AF8" s="17">
        <f t="shared" si="7"/>
        <v>0</v>
      </c>
      <c r="AG8" s="17">
        <f t="shared" si="8"/>
        <v>0</v>
      </c>
      <c r="AH8" s="17">
        <f t="shared" si="9"/>
        <v>0</v>
      </c>
      <c r="AI8" s="17">
        <f t="shared" si="10"/>
        <v>0</v>
      </c>
      <c r="AJ8" s="18">
        <f t="shared" si="11"/>
        <v>0</v>
      </c>
      <c r="AK8" s="18"/>
      <c r="AL8" s="17">
        <f t="shared" si="12"/>
        <v>0</v>
      </c>
      <c r="AM8" s="17">
        <f t="shared" si="13"/>
        <v>0</v>
      </c>
      <c r="AN8" s="17">
        <f t="shared" si="14"/>
        <v>0</v>
      </c>
      <c r="AO8" s="17">
        <f t="shared" si="15"/>
        <v>0</v>
      </c>
      <c r="AP8" s="17">
        <f t="shared" si="16"/>
        <v>0</v>
      </c>
      <c r="AQ8" s="18">
        <f t="shared" si="17"/>
        <v>0</v>
      </c>
      <c r="AR8" s="19"/>
      <c r="AS8" s="10">
        <f t="shared" si="18"/>
        <v>0</v>
      </c>
      <c r="AT8" s="10">
        <f t="shared" si="19"/>
        <v>0</v>
      </c>
      <c r="AU8" s="20">
        <f t="shared" si="20"/>
        <v>0</v>
      </c>
      <c r="AV8" s="20">
        <f t="shared" si="21"/>
        <v>0</v>
      </c>
      <c r="AW8" s="18"/>
      <c r="AX8" s="10"/>
    </row>
    <row r="9" spans="1:50" ht="18" customHeight="1">
      <c r="A9" s="4">
        <v>3</v>
      </c>
      <c r="B9" s="28"/>
      <c r="C9" s="44"/>
      <c r="D9" s="33"/>
      <c r="E9" s="30"/>
      <c r="F9" s="46"/>
      <c r="G9" s="39"/>
      <c r="H9" s="8"/>
      <c r="I9" s="32"/>
      <c r="J9" s="46"/>
      <c r="K9" s="39"/>
      <c r="L9" s="13"/>
      <c r="M9" s="13"/>
      <c r="N9" s="13"/>
      <c r="O9" s="13"/>
      <c r="P9" s="13"/>
      <c r="Q9" s="15">
        <f t="shared" si="0"/>
      </c>
      <c r="R9" s="14"/>
      <c r="S9" s="14"/>
      <c r="T9" s="14"/>
      <c r="U9" s="14"/>
      <c r="V9" s="14"/>
      <c r="W9" s="14"/>
      <c r="X9" s="15">
        <f t="shared" si="1"/>
      </c>
      <c r="Y9" s="15">
        <f t="shared" si="2"/>
      </c>
      <c r="Z9" s="16">
        <f t="shared" si="3"/>
      </c>
      <c r="AA9" s="2">
        <f t="shared" si="4"/>
      </c>
      <c r="AB9" s="10"/>
      <c r="AC9" s="10" t="e">
        <f t="shared" si="5"/>
        <v>#VALUE!</v>
      </c>
      <c r="AD9" s="10"/>
      <c r="AE9" s="17">
        <f t="shared" si="6"/>
        <v>0</v>
      </c>
      <c r="AF9" s="17">
        <f t="shared" si="7"/>
        <v>0</v>
      </c>
      <c r="AG9" s="17">
        <f t="shared" si="8"/>
        <v>0</v>
      </c>
      <c r="AH9" s="17">
        <f t="shared" si="9"/>
        <v>0</v>
      </c>
      <c r="AI9" s="17">
        <f t="shared" si="10"/>
        <v>0</v>
      </c>
      <c r="AJ9" s="18">
        <f t="shared" si="11"/>
        <v>0</v>
      </c>
      <c r="AK9" s="18"/>
      <c r="AL9" s="17">
        <f t="shared" si="12"/>
        <v>0</v>
      </c>
      <c r="AM9" s="17">
        <f t="shared" si="13"/>
        <v>0</v>
      </c>
      <c r="AN9" s="17">
        <f t="shared" si="14"/>
        <v>0</v>
      </c>
      <c r="AO9" s="17">
        <f t="shared" si="15"/>
        <v>0</v>
      </c>
      <c r="AP9" s="17">
        <f t="shared" si="16"/>
        <v>0</v>
      </c>
      <c r="AQ9" s="18">
        <f t="shared" si="17"/>
        <v>0</v>
      </c>
      <c r="AR9" s="19"/>
      <c r="AS9" s="10">
        <f t="shared" si="18"/>
        <v>0</v>
      </c>
      <c r="AT9" s="10">
        <f t="shared" si="19"/>
        <v>0</v>
      </c>
      <c r="AU9" s="20">
        <f t="shared" si="20"/>
        <v>0</v>
      </c>
      <c r="AV9" s="20">
        <f t="shared" si="21"/>
        <v>0</v>
      </c>
      <c r="AW9" s="18"/>
      <c r="AX9" s="10"/>
    </row>
    <row r="10" spans="1:50" ht="18" customHeight="1">
      <c r="A10" s="4">
        <v>4</v>
      </c>
      <c r="B10" s="28"/>
      <c r="C10" s="44"/>
      <c r="D10" s="33"/>
      <c r="E10" s="30"/>
      <c r="F10" s="46"/>
      <c r="G10" s="39"/>
      <c r="H10" s="8"/>
      <c r="I10" s="32"/>
      <c r="J10" s="46"/>
      <c r="K10" s="39"/>
      <c r="L10" s="13"/>
      <c r="M10" s="13"/>
      <c r="N10" s="13"/>
      <c r="O10" s="13"/>
      <c r="P10" s="13"/>
      <c r="Q10" s="15">
        <f t="shared" si="0"/>
      </c>
      <c r="R10" s="14"/>
      <c r="S10" s="14"/>
      <c r="T10" s="14"/>
      <c r="U10" s="14"/>
      <c r="V10" s="14"/>
      <c r="W10" s="14"/>
      <c r="X10" s="15">
        <f t="shared" si="1"/>
      </c>
      <c r="Y10" s="15">
        <f t="shared" si="2"/>
      </c>
      <c r="Z10" s="16">
        <f t="shared" si="3"/>
      </c>
      <c r="AA10" s="2">
        <f t="shared" si="4"/>
      </c>
      <c r="AB10" s="10"/>
      <c r="AC10" s="10" t="e">
        <f t="shared" si="5"/>
        <v>#VALUE!</v>
      </c>
      <c r="AD10" s="10"/>
      <c r="AE10" s="17">
        <f t="shared" si="6"/>
        <v>0</v>
      </c>
      <c r="AF10" s="17">
        <f t="shared" si="7"/>
        <v>0</v>
      </c>
      <c r="AG10" s="17">
        <f t="shared" si="8"/>
        <v>0</v>
      </c>
      <c r="AH10" s="17">
        <f t="shared" si="9"/>
        <v>0</v>
      </c>
      <c r="AI10" s="17">
        <f t="shared" si="10"/>
        <v>0</v>
      </c>
      <c r="AJ10" s="18">
        <f t="shared" si="11"/>
        <v>0</v>
      </c>
      <c r="AK10" s="18"/>
      <c r="AL10" s="17">
        <f t="shared" si="12"/>
        <v>0</v>
      </c>
      <c r="AM10" s="17">
        <f t="shared" si="13"/>
        <v>0</v>
      </c>
      <c r="AN10" s="17">
        <f t="shared" si="14"/>
        <v>0</v>
      </c>
      <c r="AO10" s="17">
        <f t="shared" si="15"/>
        <v>0</v>
      </c>
      <c r="AP10" s="17">
        <f t="shared" si="16"/>
        <v>0</v>
      </c>
      <c r="AQ10" s="18">
        <f t="shared" si="17"/>
        <v>0</v>
      </c>
      <c r="AR10" s="19"/>
      <c r="AS10" s="10">
        <f t="shared" si="18"/>
        <v>0</v>
      </c>
      <c r="AT10" s="10">
        <f t="shared" si="19"/>
        <v>0</v>
      </c>
      <c r="AU10" s="20">
        <f t="shared" si="20"/>
        <v>0</v>
      </c>
      <c r="AV10" s="20">
        <f t="shared" si="21"/>
        <v>0</v>
      </c>
      <c r="AW10" s="18"/>
      <c r="AX10" s="10"/>
    </row>
    <row r="11" spans="1:50" ht="18" customHeight="1">
      <c r="A11" s="4">
        <v>5</v>
      </c>
      <c r="B11" s="28"/>
      <c r="C11" s="44"/>
      <c r="D11" s="33"/>
      <c r="E11" s="30"/>
      <c r="F11" s="46"/>
      <c r="G11" s="39"/>
      <c r="H11" s="8"/>
      <c r="I11" s="32"/>
      <c r="J11" s="46"/>
      <c r="K11" s="39"/>
      <c r="L11" s="13"/>
      <c r="M11" s="13"/>
      <c r="N11" s="13"/>
      <c r="O11" s="13"/>
      <c r="P11" s="13"/>
      <c r="Q11" s="15">
        <f t="shared" si="0"/>
      </c>
      <c r="R11" s="14"/>
      <c r="S11" s="14"/>
      <c r="T11" s="14"/>
      <c r="U11" s="14"/>
      <c r="V11" s="14"/>
      <c r="W11" s="14"/>
      <c r="X11" s="15">
        <f t="shared" si="1"/>
      </c>
      <c r="Y11" s="15">
        <f t="shared" si="2"/>
      </c>
      <c r="Z11" s="16">
        <f t="shared" si="3"/>
      </c>
      <c r="AA11" s="2">
        <f t="shared" si="4"/>
      </c>
      <c r="AB11" s="10"/>
      <c r="AC11" s="10" t="e">
        <f t="shared" si="5"/>
        <v>#VALUE!</v>
      </c>
      <c r="AD11" s="10"/>
      <c r="AE11" s="17">
        <f t="shared" si="6"/>
        <v>0</v>
      </c>
      <c r="AF11" s="17">
        <f t="shared" si="7"/>
        <v>0</v>
      </c>
      <c r="AG11" s="17">
        <f t="shared" si="8"/>
        <v>0</v>
      </c>
      <c r="AH11" s="17">
        <f t="shared" si="9"/>
        <v>0</v>
      </c>
      <c r="AI11" s="17">
        <f t="shared" si="10"/>
        <v>0</v>
      </c>
      <c r="AJ11" s="18">
        <f t="shared" si="11"/>
        <v>0</v>
      </c>
      <c r="AK11" s="18"/>
      <c r="AL11" s="17">
        <f t="shared" si="12"/>
        <v>0</v>
      </c>
      <c r="AM11" s="17">
        <f t="shared" si="13"/>
        <v>0</v>
      </c>
      <c r="AN11" s="17">
        <f t="shared" si="14"/>
        <v>0</v>
      </c>
      <c r="AO11" s="17">
        <f t="shared" si="15"/>
        <v>0</v>
      </c>
      <c r="AP11" s="17">
        <f t="shared" si="16"/>
        <v>0</v>
      </c>
      <c r="AQ11" s="18">
        <f t="shared" si="17"/>
        <v>0</v>
      </c>
      <c r="AR11" s="19"/>
      <c r="AS11" s="10">
        <f t="shared" si="18"/>
        <v>0</v>
      </c>
      <c r="AT11" s="10">
        <f t="shared" si="19"/>
        <v>0</v>
      </c>
      <c r="AU11" s="20">
        <f t="shared" si="20"/>
        <v>0</v>
      </c>
      <c r="AV11" s="20">
        <f t="shared" si="21"/>
        <v>0</v>
      </c>
      <c r="AW11" s="18"/>
      <c r="AX11" s="10"/>
    </row>
    <row r="12" spans="1:50" ht="18" customHeight="1">
      <c r="A12" s="4">
        <v>6</v>
      </c>
      <c r="B12" s="28"/>
      <c r="C12" s="44"/>
      <c r="D12" s="33"/>
      <c r="E12" s="30"/>
      <c r="F12" s="46"/>
      <c r="G12" s="39"/>
      <c r="H12" s="8"/>
      <c r="I12" s="32"/>
      <c r="J12" s="46"/>
      <c r="K12" s="39"/>
      <c r="L12" s="13"/>
      <c r="M12" s="13"/>
      <c r="N12" s="13"/>
      <c r="O12" s="13"/>
      <c r="P12" s="13"/>
      <c r="Q12" s="15">
        <f t="shared" si="0"/>
      </c>
      <c r="R12" s="14"/>
      <c r="S12" s="14"/>
      <c r="T12" s="14"/>
      <c r="U12" s="14"/>
      <c r="V12" s="14"/>
      <c r="W12" s="14"/>
      <c r="X12" s="15">
        <f t="shared" si="1"/>
      </c>
      <c r="Y12" s="15">
        <f t="shared" si="2"/>
      </c>
      <c r="Z12" s="16">
        <f t="shared" si="3"/>
      </c>
      <c r="AA12" s="2">
        <f t="shared" si="4"/>
      </c>
      <c r="AB12" s="10"/>
      <c r="AC12" s="10" t="e">
        <f t="shared" si="5"/>
        <v>#VALUE!</v>
      </c>
      <c r="AD12" s="10"/>
      <c r="AE12" s="17">
        <f t="shared" si="6"/>
        <v>0</v>
      </c>
      <c r="AF12" s="17">
        <f t="shared" si="7"/>
        <v>0</v>
      </c>
      <c r="AG12" s="17">
        <f t="shared" si="8"/>
        <v>0</v>
      </c>
      <c r="AH12" s="17">
        <f t="shared" si="9"/>
        <v>0</v>
      </c>
      <c r="AI12" s="17">
        <f t="shared" si="10"/>
        <v>0</v>
      </c>
      <c r="AJ12" s="18">
        <f t="shared" si="11"/>
        <v>0</v>
      </c>
      <c r="AK12" s="18"/>
      <c r="AL12" s="17">
        <f t="shared" si="12"/>
        <v>0</v>
      </c>
      <c r="AM12" s="17">
        <f t="shared" si="13"/>
        <v>0</v>
      </c>
      <c r="AN12" s="17">
        <f t="shared" si="14"/>
        <v>0</v>
      </c>
      <c r="AO12" s="17">
        <f t="shared" si="15"/>
        <v>0</v>
      </c>
      <c r="AP12" s="17">
        <f t="shared" si="16"/>
        <v>0</v>
      </c>
      <c r="AQ12" s="18">
        <f t="shared" si="17"/>
        <v>0</v>
      </c>
      <c r="AR12" s="19"/>
      <c r="AS12" s="10">
        <f t="shared" si="18"/>
        <v>0</v>
      </c>
      <c r="AT12" s="10">
        <f t="shared" si="19"/>
        <v>0</v>
      </c>
      <c r="AU12" s="20">
        <f t="shared" si="20"/>
        <v>0</v>
      </c>
      <c r="AV12" s="20">
        <f t="shared" si="21"/>
        <v>0</v>
      </c>
      <c r="AW12" s="18"/>
      <c r="AX12" s="10"/>
    </row>
    <row r="13" spans="1:51" ht="18" customHeight="1">
      <c r="A13" s="4">
        <v>7</v>
      </c>
      <c r="B13" s="28"/>
      <c r="C13" s="44"/>
      <c r="D13" s="33"/>
      <c r="E13" s="30"/>
      <c r="F13" s="46"/>
      <c r="G13" s="39"/>
      <c r="H13" s="8"/>
      <c r="I13" s="32"/>
      <c r="J13" s="46"/>
      <c r="K13" s="39"/>
      <c r="L13" s="13"/>
      <c r="M13" s="13"/>
      <c r="N13" s="13"/>
      <c r="O13" s="13"/>
      <c r="P13" s="13"/>
      <c r="Q13" s="15">
        <f t="shared" si="0"/>
      </c>
      <c r="R13" s="14"/>
      <c r="S13" s="14"/>
      <c r="T13" s="14"/>
      <c r="U13" s="14"/>
      <c r="V13" s="14"/>
      <c r="W13" s="14"/>
      <c r="X13" s="15">
        <f t="shared" si="1"/>
      </c>
      <c r="Y13" s="15">
        <f t="shared" si="2"/>
      </c>
      <c r="Z13" s="16">
        <f t="shared" si="3"/>
      </c>
      <c r="AA13" s="2">
        <f t="shared" si="4"/>
      </c>
      <c r="AB13" s="10"/>
      <c r="AC13" s="10" t="e">
        <f t="shared" si="5"/>
        <v>#VALUE!</v>
      </c>
      <c r="AD13" s="10"/>
      <c r="AE13" s="17">
        <f t="shared" si="6"/>
        <v>0</v>
      </c>
      <c r="AF13" s="17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  <c r="AJ13" s="18">
        <f t="shared" si="11"/>
        <v>0</v>
      </c>
      <c r="AK13" s="18"/>
      <c r="AL13" s="17">
        <f t="shared" si="12"/>
        <v>0</v>
      </c>
      <c r="AM13" s="17">
        <f t="shared" si="13"/>
        <v>0</v>
      </c>
      <c r="AN13" s="17">
        <f t="shared" si="14"/>
        <v>0</v>
      </c>
      <c r="AO13" s="17">
        <f t="shared" si="15"/>
        <v>0</v>
      </c>
      <c r="AP13" s="17">
        <f t="shared" si="16"/>
        <v>0</v>
      </c>
      <c r="AQ13" s="18">
        <f t="shared" si="17"/>
        <v>0</v>
      </c>
      <c r="AR13" s="19"/>
      <c r="AS13" s="10">
        <f t="shared" si="18"/>
        <v>0</v>
      </c>
      <c r="AT13" s="10">
        <f t="shared" si="19"/>
        <v>0</v>
      </c>
      <c r="AU13" s="20">
        <f t="shared" si="20"/>
        <v>0</v>
      </c>
      <c r="AV13" s="20">
        <f t="shared" si="21"/>
        <v>0</v>
      </c>
      <c r="AW13" s="18"/>
      <c r="AX13" s="10"/>
      <c r="AY13" s="21"/>
    </row>
    <row r="14" spans="1:50" ht="18" customHeight="1">
      <c r="A14" s="4">
        <v>8</v>
      </c>
      <c r="B14" s="28"/>
      <c r="C14" s="44"/>
      <c r="D14" s="33"/>
      <c r="E14" s="30"/>
      <c r="F14" s="46"/>
      <c r="G14" s="39"/>
      <c r="H14" s="8"/>
      <c r="I14" s="32"/>
      <c r="J14" s="46"/>
      <c r="K14" s="39"/>
      <c r="L14" s="13"/>
      <c r="M14" s="13"/>
      <c r="N14" s="13"/>
      <c r="O14" s="13"/>
      <c r="P14" s="13"/>
      <c r="Q14" s="15">
        <f t="shared" si="0"/>
      </c>
      <c r="R14" s="14"/>
      <c r="S14" s="14"/>
      <c r="T14" s="14"/>
      <c r="U14" s="14"/>
      <c r="V14" s="14"/>
      <c r="W14" s="14"/>
      <c r="X14" s="15">
        <f t="shared" si="1"/>
      </c>
      <c r="Y14" s="15">
        <f t="shared" si="2"/>
      </c>
      <c r="Z14" s="16">
        <f t="shared" si="3"/>
      </c>
      <c r="AA14" s="2">
        <f t="shared" si="4"/>
      </c>
      <c r="AB14" s="10"/>
      <c r="AC14" s="10" t="e">
        <f t="shared" si="5"/>
        <v>#VALUE!</v>
      </c>
      <c r="AD14" s="10"/>
      <c r="AE14" s="17">
        <f t="shared" si="6"/>
        <v>0</v>
      </c>
      <c r="AF14" s="17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  <c r="AJ14" s="18">
        <f t="shared" si="11"/>
        <v>0</v>
      </c>
      <c r="AK14" s="18"/>
      <c r="AL14" s="17">
        <f t="shared" si="12"/>
        <v>0</v>
      </c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>
        <f t="shared" si="16"/>
        <v>0</v>
      </c>
      <c r="AQ14" s="18">
        <f t="shared" si="17"/>
        <v>0</v>
      </c>
      <c r="AR14" s="19"/>
      <c r="AS14" s="10">
        <f t="shared" si="18"/>
        <v>0</v>
      </c>
      <c r="AT14" s="10">
        <f t="shared" si="19"/>
        <v>0</v>
      </c>
      <c r="AU14" s="20">
        <f t="shared" si="20"/>
        <v>0</v>
      </c>
      <c r="AV14" s="20">
        <f t="shared" si="21"/>
        <v>0</v>
      </c>
      <c r="AW14" s="18"/>
      <c r="AX14" s="10"/>
    </row>
    <row r="15" spans="1:50" ht="18" customHeight="1">
      <c r="A15" s="4">
        <v>9</v>
      </c>
      <c r="B15" s="28"/>
      <c r="C15" s="44"/>
      <c r="D15" s="33"/>
      <c r="E15" s="30"/>
      <c r="F15" s="46"/>
      <c r="G15" s="39"/>
      <c r="H15" s="8"/>
      <c r="I15" s="32"/>
      <c r="J15" s="46"/>
      <c r="K15" s="39"/>
      <c r="L15" s="13"/>
      <c r="M15" s="13"/>
      <c r="N15" s="13"/>
      <c r="O15" s="13"/>
      <c r="P15" s="13"/>
      <c r="Q15" s="15">
        <f t="shared" si="0"/>
      </c>
      <c r="R15" s="14"/>
      <c r="S15" s="14"/>
      <c r="T15" s="14"/>
      <c r="U15" s="14"/>
      <c r="V15" s="14"/>
      <c r="W15" s="14"/>
      <c r="X15" s="15">
        <f t="shared" si="1"/>
      </c>
      <c r="Y15" s="15">
        <f t="shared" si="2"/>
      </c>
      <c r="Z15" s="16">
        <f t="shared" si="3"/>
      </c>
      <c r="AA15" s="2">
        <f t="shared" si="4"/>
      </c>
      <c r="AB15" s="10"/>
      <c r="AC15" s="10" t="e">
        <f t="shared" si="5"/>
        <v>#VALUE!</v>
      </c>
      <c r="AD15" s="10"/>
      <c r="AE15" s="17">
        <f t="shared" si="6"/>
        <v>0</v>
      </c>
      <c r="AF15" s="17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  <c r="AJ15" s="18">
        <f t="shared" si="11"/>
        <v>0</v>
      </c>
      <c r="AK15" s="18"/>
      <c r="AL15" s="17">
        <f t="shared" si="12"/>
        <v>0</v>
      </c>
      <c r="AM15" s="17">
        <f t="shared" si="13"/>
        <v>0</v>
      </c>
      <c r="AN15" s="17">
        <f t="shared" si="14"/>
        <v>0</v>
      </c>
      <c r="AO15" s="17">
        <f t="shared" si="15"/>
        <v>0</v>
      </c>
      <c r="AP15" s="17">
        <f t="shared" si="16"/>
        <v>0</v>
      </c>
      <c r="AQ15" s="18">
        <f t="shared" si="17"/>
        <v>0</v>
      </c>
      <c r="AR15" s="19"/>
      <c r="AS15" s="10">
        <f t="shared" si="18"/>
        <v>0</v>
      </c>
      <c r="AT15" s="10">
        <f t="shared" si="19"/>
        <v>0</v>
      </c>
      <c r="AU15" s="20">
        <f t="shared" si="20"/>
        <v>0</v>
      </c>
      <c r="AV15" s="20">
        <f t="shared" si="21"/>
        <v>0</v>
      </c>
      <c r="AW15" s="18"/>
      <c r="AX15" s="10"/>
    </row>
    <row r="16" spans="1:50" ht="18" customHeight="1">
      <c r="A16" s="4">
        <v>10</v>
      </c>
      <c r="B16" s="28"/>
      <c r="C16" s="44"/>
      <c r="D16" s="33"/>
      <c r="E16" s="30"/>
      <c r="F16" s="46"/>
      <c r="G16" s="39"/>
      <c r="H16" s="8"/>
      <c r="I16" s="32"/>
      <c r="J16" s="46"/>
      <c r="K16" s="39"/>
      <c r="L16" s="13"/>
      <c r="M16" s="13"/>
      <c r="N16" s="13"/>
      <c r="O16" s="13"/>
      <c r="P16" s="13"/>
      <c r="Q16" s="15">
        <f t="shared" si="0"/>
      </c>
      <c r="R16" s="14"/>
      <c r="S16" s="14"/>
      <c r="T16" s="14"/>
      <c r="U16" s="14"/>
      <c r="V16" s="14"/>
      <c r="W16" s="14"/>
      <c r="X16" s="15">
        <f t="shared" si="1"/>
      </c>
      <c r="Y16" s="15">
        <f t="shared" si="2"/>
      </c>
      <c r="Z16" s="16">
        <f t="shared" si="3"/>
      </c>
      <c r="AA16" s="2">
        <f t="shared" si="4"/>
      </c>
      <c r="AB16" s="10"/>
      <c r="AC16" s="10" t="e">
        <f t="shared" si="5"/>
        <v>#VALUE!</v>
      </c>
      <c r="AD16" s="10"/>
      <c r="AE16" s="17">
        <f t="shared" si="6"/>
        <v>0</v>
      </c>
      <c r="AF16" s="17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  <c r="AJ16" s="18">
        <f t="shared" si="11"/>
        <v>0</v>
      </c>
      <c r="AK16" s="18"/>
      <c r="AL16" s="17">
        <f t="shared" si="12"/>
        <v>0</v>
      </c>
      <c r="AM16" s="17">
        <f t="shared" si="13"/>
        <v>0</v>
      </c>
      <c r="AN16" s="17">
        <f t="shared" si="14"/>
        <v>0</v>
      </c>
      <c r="AO16" s="17">
        <f t="shared" si="15"/>
        <v>0</v>
      </c>
      <c r="AP16" s="17">
        <f t="shared" si="16"/>
        <v>0</v>
      </c>
      <c r="AQ16" s="18">
        <f t="shared" si="17"/>
        <v>0</v>
      </c>
      <c r="AR16" s="19"/>
      <c r="AS16" s="10">
        <f t="shared" si="18"/>
        <v>0</v>
      </c>
      <c r="AT16" s="10">
        <f t="shared" si="19"/>
        <v>0</v>
      </c>
      <c r="AU16" s="20">
        <f t="shared" si="20"/>
        <v>0</v>
      </c>
      <c r="AV16" s="20">
        <f t="shared" si="21"/>
        <v>0</v>
      </c>
      <c r="AW16" s="18"/>
      <c r="AX16" s="10"/>
    </row>
    <row r="17" spans="1:50" ht="18" customHeight="1">
      <c r="A17" s="4">
        <v>11</v>
      </c>
      <c r="B17" s="28"/>
      <c r="C17" s="44"/>
      <c r="D17" s="33"/>
      <c r="E17" s="30"/>
      <c r="F17" s="46"/>
      <c r="G17" s="39"/>
      <c r="H17" s="8"/>
      <c r="I17" s="32"/>
      <c r="J17" s="46"/>
      <c r="K17" s="39"/>
      <c r="L17" s="13"/>
      <c r="M17" s="13"/>
      <c r="N17" s="13"/>
      <c r="O17" s="13"/>
      <c r="P17" s="13"/>
      <c r="Q17" s="15">
        <f t="shared" si="0"/>
      </c>
      <c r="R17" s="14"/>
      <c r="S17" s="14"/>
      <c r="T17" s="14"/>
      <c r="U17" s="14"/>
      <c r="V17" s="14"/>
      <c r="W17" s="14"/>
      <c r="X17" s="15">
        <f t="shared" si="1"/>
      </c>
      <c r="Y17" s="15">
        <f t="shared" si="2"/>
      </c>
      <c r="Z17" s="16">
        <f t="shared" si="3"/>
      </c>
      <c r="AA17" s="2">
        <f t="shared" si="4"/>
      </c>
      <c r="AB17" s="10"/>
      <c r="AC17" s="10" t="e">
        <f t="shared" si="5"/>
        <v>#VALUE!</v>
      </c>
      <c r="AD17" s="22"/>
      <c r="AE17" s="17">
        <f t="shared" si="6"/>
        <v>0</v>
      </c>
      <c r="AF17" s="17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  <c r="AJ17" s="17">
        <f t="shared" si="11"/>
        <v>0</v>
      </c>
      <c r="AK17" s="17"/>
      <c r="AL17" s="17">
        <f t="shared" si="12"/>
        <v>0</v>
      </c>
      <c r="AM17" s="17">
        <f t="shared" si="13"/>
        <v>0</v>
      </c>
      <c r="AN17" s="17">
        <f t="shared" si="14"/>
        <v>0</v>
      </c>
      <c r="AO17" s="17">
        <f t="shared" si="15"/>
        <v>0</v>
      </c>
      <c r="AP17" s="17">
        <f t="shared" si="16"/>
        <v>0</v>
      </c>
      <c r="AQ17" s="17">
        <f t="shared" si="17"/>
        <v>0</v>
      </c>
      <c r="AR17" s="23"/>
      <c r="AS17" s="10">
        <f t="shared" si="18"/>
        <v>0</v>
      </c>
      <c r="AT17" s="10">
        <f t="shared" si="19"/>
        <v>0</v>
      </c>
      <c r="AU17" s="20">
        <f t="shared" si="20"/>
        <v>0</v>
      </c>
      <c r="AV17" s="20">
        <f t="shared" si="21"/>
        <v>0</v>
      </c>
      <c r="AW17" s="18"/>
      <c r="AX17" s="10"/>
    </row>
    <row r="18" spans="1:50" ht="18" customHeight="1">
      <c r="A18" s="4">
        <v>12</v>
      </c>
      <c r="B18" s="28"/>
      <c r="C18" s="44"/>
      <c r="D18" s="33"/>
      <c r="E18" s="30"/>
      <c r="F18" s="46"/>
      <c r="G18" s="39"/>
      <c r="H18" s="8"/>
      <c r="I18" s="32"/>
      <c r="J18" s="46"/>
      <c r="K18" s="39"/>
      <c r="L18" s="13"/>
      <c r="M18" s="13"/>
      <c r="N18" s="13"/>
      <c r="O18" s="13"/>
      <c r="P18" s="13"/>
      <c r="Q18" s="15">
        <f t="shared" si="0"/>
      </c>
      <c r="R18" s="14"/>
      <c r="S18" s="14"/>
      <c r="T18" s="14"/>
      <c r="U18" s="14"/>
      <c r="V18" s="14"/>
      <c r="W18" s="14"/>
      <c r="X18" s="15">
        <f t="shared" si="1"/>
      </c>
      <c r="Y18" s="15">
        <f t="shared" si="2"/>
      </c>
      <c r="Z18" s="16">
        <f t="shared" si="3"/>
      </c>
      <c r="AA18" s="2">
        <f t="shared" si="4"/>
      </c>
      <c r="AB18" s="10"/>
      <c r="AC18" s="10" t="e">
        <f t="shared" si="5"/>
        <v>#VALUE!</v>
      </c>
      <c r="AD18" s="22"/>
      <c r="AE18" s="17">
        <f t="shared" si="6"/>
        <v>0</v>
      </c>
      <c r="AF18" s="17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  <c r="AJ18" s="17">
        <f t="shared" si="11"/>
        <v>0</v>
      </c>
      <c r="AK18" s="17"/>
      <c r="AL18" s="17">
        <f t="shared" si="12"/>
        <v>0</v>
      </c>
      <c r="AM18" s="17">
        <f t="shared" si="13"/>
        <v>0</v>
      </c>
      <c r="AN18" s="17">
        <f t="shared" si="14"/>
        <v>0</v>
      </c>
      <c r="AO18" s="17">
        <f t="shared" si="15"/>
        <v>0</v>
      </c>
      <c r="AP18" s="17">
        <f t="shared" si="16"/>
        <v>0</v>
      </c>
      <c r="AQ18" s="17">
        <f t="shared" si="17"/>
        <v>0</v>
      </c>
      <c r="AR18" s="23"/>
      <c r="AS18" s="10">
        <f t="shared" si="18"/>
        <v>0</v>
      </c>
      <c r="AT18" s="10">
        <f t="shared" si="19"/>
        <v>0</v>
      </c>
      <c r="AU18" s="20">
        <f t="shared" si="20"/>
        <v>0</v>
      </c>
      <c r="AV18" s="20">
        <f t="shared" si="21"/>
        <v>0</v>
      </c>
      <c r="AW18" s="18"/>
      <c r="AX18" s="10"/>
    </row>
    <row r="19" spans="1:50" ht="18" customHeight="1">
      <c r="A19" s="4">
        <v>13</v>
      </c>
      <c r="B19" s="28"/>
      <c r="C19" s="44"/>
      <c r="D19" s="33"/>
      <c r="E19" s="30"/>
      <c r="F19" s="46"/>
      <c r="G19" s="39"/>
      <c r="H19" s="8"/>
      <c r="I19" s="32"/>
      <c r="J19" s="46"/>
      <c r="K19" s="39"/>
      <c r="L19" s="13"/>
      <c r="M19" s="13"/>
      <c r="N19" s="13"/>
      <c r="O19" s="13"/>
      <c r="P19" s="13"/>
      <c r="Q19" s="15">
        <f t="shared" si="0"/>
      </c>
      <c r="R19" s="14"/>
      <c r="S19" s="14"/>
      <c r="T19" s="14"/>
      <c r="U19" s="14"/>
      <c r="V19" s="14"/>
      <c r="W19" s="14"/>
      <c r="X19" s="15">
        <f t="shared" si="1"/>
      </c>
      <c r="Y19" s="15">
        <f t="shared" si="2"/>
      </c>
      <c r="Z19" s="16">
        <f t="shared" si="3"/>
      </c>
      <c r="AA19" s="2">
        <f t="shared" si="4"/>
      </c>
      <c r="AB19" s="10"/>
      <c r="AC19" s="10" t="e">
        <f t="shared" si="5"/>
        <v>#VALUE!</v>
      </c>
      <c r="AD19" s="10"/>
      <c r="AE19" s="17">
        <f t="shared" si="6"/>
        <v>0</v>
      </c>
      <c r="AF19" s="17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  <c r="AJ19" s="18">
        <f t="shared" si="11"/>
        <v>0</v>
      </c>
      <c r="AK19" s="18"/>
      <c r="AL19" s="17">
        <f t="shared" si="12"/>
        <v>0</v>
      </c>
      <c r="AM19" s="17">
        <f t="shared" si="13"/>
        <v>0</v>
      </c>
      <c r="AN19" s="17">
        <f t="shared" si="14"/>
        <v>0</v>
      </c>
      <c r="AO19" s="17">
        <f t="shared" si="15"/>
        <v>0</v>
      </c>
      <c r="AP19" s="17">
        <f t="shared" si="16"/>
        <v>0</v>
      </c>
      <c r="AQ19" s="18">
        <f t="shared" si="17"/>
        <v>0</v>
      </c>
      <c r="AR19" s="19"/>
      <c r="AS19" s="10">
        <f t="shared" si="18"/>
        <v>0</v>
      </c>
      <c r="AT19" s="10">
        <f t="shared" si="19"/>
        <v>0</v>
      </c>
      <c r="AU19" s="20">
        <f t="shared" si="20"/>
        <v>0</v>
      </c>
      <c r="AV19" s="20">
        <f t="shared" si="21"/>
        <v>0</v>
      </c>
      <c r="AW19" s="18"/>
      <c r="AX19" s="10"/>
    </row>
    <row r="20" spans="1:50" ht="18" customHeight="1">
      <c r="A20" s="4">
        <v>14</v>
      </c>
      <c r="B20" s="28"/>
      <c r="C20" s="44"/>
      <c r="D20" s="33"/>
      <c r="E20" s="30"/>
      <c r="F20" s="46"/>
      <c r="G20" s="39"/>
      <c r="H20" s="8"/>
      <c r="I20" s="32"/>
      <c r="J20" s="46"/>
      <c r="K20" s="39"/>
      <c r="L20" s="13"/>
      <c r="M20" s="13"/>
      <c r="N20" s="13"/>
      <c r="O20" s="13"/>
      <c r="P20" s="13"/>
      <c r="Q20" s="15">
        <f t="shared" si="0"/>
      </c>
      <c r="R20" s="14"/>
      <c r="S20" s="14"/>
      <c r="T20" s="14"/>
      <c r="U20" s="14"/>
      <c r="V20" s="14"/>
      <c r="W20" s="14"/>
      <c r="X20" s="15">
        <f t="shared" si="1"/>
      </c>
      <c r="Y20" s="15">
        <f t="shared" si="2"/>
      </c>
      <c r="Z20" s="16">
        <f t="shared" si="3"/>
      </c>
      <c r="AA20" s="2">
        <f t="shared" si="4"/>
      </c>
      <c r="AB20" s="10"/>
      <c r="AC20" s="10" t="e">
        <f t="shared" si="5"/>
        <v>#VALUE!</v>
      </c>
      <c r="AD20" s="10"/>
      <c r="AE20" s="17">
        <f t="shared" si="6"/>
        <v>0</v>
      </c>
      <c r="AF20" s="17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  <c r="AJ20" s="18">
        <f t="shared" si="11"/>
        <v>0</v>
      </c>
      <c r="AK20" s="18"/>
      <c r="AL20" s="17">
        <f t="shared" si="12"/>
        <v>0</v>
      </c>
      <c r="AM20" s="17">
        <f t="shared" si="13"/>
        <v>0</v>
      </c>
      <c r="AN20" s="17">
        <f t="shared" si="14"/>
        <v>0</v>
      </c>
      <c r="AO20" s="17">
        <f t="shared" si="15"/>
        <v>0</v>
      </c>
      <c r="AP20" s="17">
        <f t="shared" si="16"/>
        <v>0</v>
      </c>
      <c r="AQ20" s="18">
        <f t="shared" si="17"/>
        <v>0</v>
      </c>
      <c r="AR20" s="19"/>
      <c r="AS20" s="10">
        <f t="shared" si="18"/>
        <v>0</v>
      </c>
      <c r="AT20" s="10">
        <f t="shared" si="19"/>
        <v>0</v>
      </c>
      <c r="AU20" s="20">
        <f t="shared" si="20"/>
        <v>0</v>
      </c>
      <c r="AV20" s="20">
        <f t="shared" si="21"/>
        <v>0</v>
      </c>
      <c r="AW20" s="18"/>
      <c r="AX20" s="10"/>
    </row>
    <row r="21" spans="1:50" ht="18" customHeight="1">
      <c r="A21" s="4">
        <v>15</v>
      </c>
      <c r="B21" s="28"/>
      <c r="C21" s="44"/>
      <c r="D21" s="33"/>
      <c r="E21" s="30"/>
      <c r="F21" s="46"/>
      <c r="G21" s="39"/>
      <c r="H21" s="8"/>
      <c r="I21" s="32"/>
      <c r="J21" s="46"/>
      <c r="K21" s="39"/>
      <c r="L21" s="13"/>
      <c r="M21" s="13"/>
      <c r="N21" s="13"/>
      <c r="O21" s="13"/>
      <c r="P21" s="13"/>
      <c r="Q21" s="15">
        <f t="shared" si="0"/>
      </c>
      <c r="R21" s="14"/>
      <c r="S21" s="14"/>
      <c r="T21" s="14"/>
      <c r="U21" s="14"/>
      <c r="V21" s="14"/>
      <c r="W21" s="14"/>
      <c r="X21" s="15">
        <f t="shared" si="1"/>
      </c>
      <c r="Y21" s="15">
        <f t="shared" si="2"/>
      </c>
      <c r="Z21" s="16">
        <f t="shared" si="3"/>
      </c>
      <c r="AA21" s="2">
        <f t="shared" si="4"/>
      </c>
      <c r="AB21" s="10"/>
      <c r="AC21" s="10" t="e">
        <f t="shared" si="5"/>
        <v>#VALUE!</v>
      </c>
      <c r="AD21" s="10"/>
      <c r="AE21" s="17">
        <f t="shared" si="6"/>
        <v>0</v>
      </c>
      <c r="AF21" s="17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  <c r="AJ21" s="18">
        <f t="shared" si="11"/>
        <v>0</v>
      </c>
      <c r="AK21" s="18"/>
      <c r="AL21" s="17">
        <f t="shared" si="12"/>
        <v>0</v>
      </c>
      <c r="AM21" s="17">
        <f t="shared" si="13"/>
        <v>0</v>
      </c>
      <c r="AN21" s="17">
        <f t="shared" si="14"/>
        <v>0</v>
      </c>
      <c r="AO21" s="17">
        <f t="shared" si="15"/>
        <v>0</v>
      </c>
      <c r="AP21" s="17">
        <f t="shared" si="16"/>
        <v>0</v>
      </c>
      <c r="AQ21" s="18">
        <f t="shared" si="17"/>
        <v>0</v>
      </c>
      <c r="AR21" s="19"/>
      <c r="AS21" s="10">
        <f t="shared" si="18"/>
        <v>0</v>
      </c>
      <c r="AT21" s="10">
        <f t="shared" si="19"/>
        <v>0</v>
      </c>
      <c r="AU21" s="20">
        <f t="shared" si="20"/>
        <v>0</v>
      </c>
      <c r="AV21" s="20">
        <f t="shared" si="21"/>
        <v>0</v>
      </c>
      <c r="AW21" s="18"/>
      <c r="AX21" s="10"/>
    </row>
    <row r="22" spans="1:50" ht="18" customHeight="1">
      <c r="A22" s="4">
        <v>16</v>
      </c>
      <c r="B22" s="28"/>
      <c r="C22" s="44"/>
      <c r="D22" s="33"/>
      <c r="E22" s="30"/>
      <c r="F22" s="46"/>
      <c r="G22" s="39"/>
      <c r="H22" s="8"/>
      <c r="I22" s="32"/>
      <c r="J22" s="46"/>
      <c r="K22" s="39"/>
      <c r="L22" s="13"/>
      <c r="M22" s="13"/>
      <c r="N22" s="13"/>
      <c r="O22" s="13"/>
      <c r="P22" s="13"/>
      <c r="Q22" s="15">
        <f t="shared" si="0"/>
      </c>
      <c r="R22" s="14"/>
      <c r="S22" s="14"/>
      <c r="T22" s="14"/>
      <c r="U22" s="14"/>
      <c r="V22" s="14"/>
      <c r="W22" s="14"/>
      <c r="X22" s="15">
        <f t="shared" si="1"/>
      </c>
      <c r="Y22" s="15">
        <f t="shared" si="2"/>
      </c>
      <c r="Z22" s="16">
        <f t="shared" si="3"/>
      </c>
      <c r="AA22" s="2">
        <f t="shared" si="4"/>
      </c>
      <c r="AB22" s="10"/>
      <c r="AC22" s="10" t="e">
        <f t="shared" si="5"/>
        <v>#VALUE!</v>
      </c>
      <c r="AD22" s="10"/>
      <c r="AE22" s="17">
        <f t="shared" si="6"/>
        <v>0</v>
      </c>
      <c r="AF22" s="17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  <c r="AJ22" s="18">
        <f t="shared" si="11"/>
        <v>0</v>
      </c>
      <c r="AK22" s="18"/>
      <c r="AL22" s="17">
        <f t="shared" si="12"/>
        <v>0</v>
      </c>
      <c r="AM22" s="17">
        <f t="shared" si="13"/>
        <v>0</v>
      </c>
      <c r="AN22" s="17">
        <f t="shared" si="14"/>
        <v>0</v>
      </c>
      <c r="AO22" s="17">
        <f t="shared" si="15"/>
        <v>0</v>
      </c>
      <c r="AP22" s="17">
        <f t="shared" si="16"/>
        <v>0</v>
      </c>
      <c r="AQ22" s="18">
        <f t="shared" si="17"/>
        <v>0</v>
      </c>
      <c r="AR22" s="19"/>
      <c r="AS22" s="10">
        <f t="shared" si="18"/>
        <v>0</v>
      </c>
      <c r="AT22" s="10">
        <f t="shared" si="19"/>
        <v>0</v>
      </c>
      <c r="AU22" s="20">
        <f t="shared" si="20"/>
        <v>0</v>
      </c>
      <c r="AV22" s="20">
        <f t="shared" si="21"/>
        <v>0</v>
      </c>
      <c r="AW22" s="18"/>
      <c r="AX22" s="10"/>
    </row>
    <row r="23" spans="1:50" ht="18" customHeight="1">
      <c r="A23" s="4">
        <v>17</v>
      </c>
      <c r="B23" s="28"/>
      <c r="C23" s="44"/>
      <c r="D23" s="33"/>
      <c r="E23" s="30"/>
      <c r="F23" s="46"/>
      <c r="G23" s="39"/>
      <c r="H23" s="8"/>
      <c r="I23" s="32"/>
      <c r="J23" s="46"/>
      <c r="K23" s="39"/>
      <c r="L23" s="13"/>
      <c r="M23" s="13"/>
      <c r="N23" s="13"/>
      <c r="O23" s="13"/>
      <c r="P23" s="13"/>
      <c r="Q23" s="15">
        <f t="shared" si="0"/>
      </c>
      <c r="R23" s="14"/>
      <c r="S23" s="14"/>
      <c r="T23" s="14"/>
      <c r="U23" s="14"/>
      <c r="V23" s="14"/>
      <c r="W23" s="14"/>
      <c r="X23" s="15">
        <f t="shared" si="1"/>
      </c>
      <c r="Y23" s="15">
        <f t="shared" si="2"/>
      </c>
      <c r="Z23" s="16">
        <f t="shared" si="3"/>
      </c>
      <c r="AA23" s="2">
        <f t="shared" si="4"/>
      </c>
      <c r="AB23" s="10"/>
      <c r="AC23" s="10" t="e">
        <f t="shared" si="5"/>
        <v>#VALUE!</v>
      </c>
      <c r="AD23" s="10"/>
      <c r="AE23" s="17">
        <f t="shared" si="6"/>
        <v>0</v>
      </c>
      <c r="AF23" s="17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  <c r="AJ23" s="18">
        <f t="shared" si="11"/>
        <v>0</v>
      </c>
      <c r="AK23" s="18"/>
      <c r="AL23" s="17">
        <f t="shared" si="12"/>
        <v>0</v>
      </c>
      <c r="AM23" s="17">
        <f t="shared" si="13"/>
        <v>0</v>
      </c>
      <c r="AN23" s="17">
        <f t="shared" si="14"/>
        <v>0</v>
      </c>
      <c r="AO23" s="17">
        <f t="shared" si="15"/>
        <v>0</v>
      </c>
      <c r="AP23" s="17">
        <f t="shared" si="16"/>
        <v>0</v>
      </c>
      <c r="AQ23" s="18">
        <f t="shared" si="17"/>
        <v>0</v>
      </c>
      <c r="AR23" s="19"/>
      <c r="AS23" s="10">
        <f t="shared" si="18"/>
        <v>0</v>
      </c>
      <c r="AT23" s="10">
        <f t="shared" si="19"/>
        <v>0</v>
      </c>
      <c r="AU23" s="20">
        <f t="shared" si="20"/>
        <v>0</v>
      </c>
      <c r="AV23" s="20">
        <f t="shared" si="21"/>
        <v>0</v>
      </c>
      <c r="AW23" s="18"/>
      <c r="AX23" s="10"/>
    </row>
    <row r="24" spans="1:50" ht="18" customHeight="1">
      <c r="A24" s="4">
        <v>18</v>
      </c>
      <c r="B24" s="28"/>
      <c r="C24" s="44"/>
      <c r="D24" s="33"/>
      <c r="E24" s="30"/>
      <c r="F24" s="46"/>
      <c r="G24" s="39"/>
      <c r="H24" s="8"/>
      <c r="I24" s="32"/>
      <c r="J24" s="46"/>
      <c r="K24" s="39"/>
      <c r="L24" s="13"/>
      <c r="M24" s="13"/>
      <c r="N24" s="13"/>
      <c r="O24" s="13"/>
      <c r="P24" s="13"/>
      <c r="Q24" s="15">
        <f t="shared" si="0"/>
      </c>
      <c r="R24" s="14"/>
      <c r="S24" s="14"/>
      <c r="T24" s="14"/>
      <c r="U24" s="14"/>
      <c r="V24" s="14"/>
      <c r="W24" s="14"/>
      <c r="X24" s="15">
        <f t="shared" si="1"/>
      </c>
      <c r="Y24" s="15">
        <f t="shared" si="2"/>
      </c>
      <c r="Z24" s="16">
        <f t="shared" si="3"/>
      </c>
      <c r="AA24" s="2">
        <f t="shared" si="4"/>
      </c>
      <c r="AB24" s="10"/>
      <c r="AC24" s="10" t="e">
        <f t="shared" si="5"/>
        <v>#VALUE!</v>
      </c>
      <c r="AD24" s="10"/>
      <c r="AE24" s="17">
        <f t="shared" si="6"/>
        <v>0</v>
      </c>
      <c r="AF24" s="17">
        <f t="shared" si="7"/>
        <v>0</v>
      </c>
      <c r="AG24" s="17">
        <f t="shared" si="8"/>
        <v>0</v>
      </c>
      <c r="AH24" s="17">
        <f t="shared" si="9"/>
        <v>0</v>
      </c>
      <c r="AI24" s="17">
        <f t="shared" si="10"/>
        <v>0</v>
      </c>
      <c r="AJ24" s="18">
        <f t="shared" si="11"/>
        <v>0</v>
      </c>
      <c r="AK24" s="18"/>
      <c r="AL24" s="17">
        <f t="shared" si="12"/>
        <v>0</v>
      </c>
      <c r="AM24" s="17">
        <f t="shared" si="13"/>
        <v>0</v>
      </c>
      <c r="AN24" s="17">
        <f t="shared" si="14"/>
        <v>0</v>
      </c>
      <c r="AO24" s="17">
        <f t="shared" si="15"/>
        <v>0</v>
      </c>
      <c r="AP24" s="17">
        <f t="shared" si="16"/>
        <v>0</v>
      </c>
      <c r="AQ24" s="18">
        <f t="shared" si="17"/>
        <v>0</v>
      </c>
      <c r="AR24" s="19"/>
      <c r="AS24" s="10">
        <f t="shared" si="18"/>
        <v>0</v>
      </c>
      <c r="AT24" s="10">
        <f t="shared" si="19"/>
        <v>0</v>
      </c>
      <c r="AU24" s="20">
        <f t="shared" si="20"/>
        <v>0</v>
      </c>
      <c r="AV24" s="20">
        <f t="shared" si="21"/>
        <v>0</v>
      </c>
      <c r="AW24" s="18"/>
      <c r="AX24" s="10"/>
    </row>
    <row r="25" spans="1:50" ht="18" customHeight="1">
      <c r="A25" s="4">
        <v>19</v>
      </c>
      <c r="B25" s="28"/>
      <c r="C25" s="44"/>
      <c r="D25" s="33"/>
      <c r="E25" s="30"/>
      <c r="F25" s="46"/>
      <c r="G25" s="39"/>
      <c r="H25" s="8"/>
      <c r="I25" s="32"/>
      <c r="J25" s="46"/>
      <c r="K25" s="39"/>
      <c r="L25" s="13"/>
      <c r="M25" s="13"/>
      <c r="N25" s="13"/>
      <c r="O25" s="13"/>
      <c r="P25" s="13"/>
      <c r="Q25" s="15">
        <f t="shared" si="0"/>
      </c>
      <c r="R25" s="14"/>
      <c r="S25" s="14"/>
      <c r="T25" s="14"/>
      <c r="U25" s="14"/>
      <c r="V25" s="14"/>
      <c r="W25" s="14"/>
      <c r="X25" s="15">
        <f t="shared" si="1"/>
      </c>
      <c r="Y25" s="15">
        <f t="shared" si="2"/>
      </c>
      <c r="Z25" s="16">
        <f t="shared" si="3"/>
      </c>
      <c r="AA25" s="2">
        <f t="shared" si="4"/>
      </c>
      <c r="AB25" s="10"/>
      <c r="AC25" s="10" t="e">
        <f t="shared" si="5"/>
        <v>#VALUE!</v>
      </c>
      <c r="AD25" s="10"/>
      <c r="AE25" s="17">
        <f t="shared" si="6"/>
        <v>0</v>
      </c>
      <c r="AF25" s="17">
        <f t="shared" si="7"/>
        <v>0</v>
      </c>
      <c r="AG25" s="17">
        <f t="shared" si="8"/>
        <v>0</v>
      </c>
      <c r="AH25" s="17">
        <f t="shared" si="9"/>
        <v>0</v>
      </c>
      <c r="AI25" s="17">
        <f t="shared" si="10"/>
        <v>0</v>
      </c>
      <c r="AJ25" s="18">
        <f t="shared" si="11"/>
        <v>0</v>
      </c>
      <c r="AK25" s="18"/>
      <c r="AL25" s="17">
        <f t="shared" si="12"/>
        <v>0</v>
      </c>
      <c r="AM25" s="17">
        <f t="shared" si="13"/>
        <v>0</v>
      </c>
      <c r="AN25" s="17">
        <f t="shared" si="14"/>
        <v>0</v>
      </c>
      <c r="AO25" s="17">
        <f t="shared" si="15"/>
        <v>0</v>
      </c>
      <c r="AP25" s="17">
        <f t="shared" si="16"/>
        <v>0</v>
      </c>
      <c r="AQ25" s="18">
        <f t="shared" si="17"/>
        <v>0</v>
      </c>
      <c r="AR25" s="19"/>
      <c r="AS25" s="10">
        <f t="shared" si="18"/>
        <v>0</v>
      </c>
      <c r="AT25" s="10">
        <f t="shared" si="19"/>
        <v>0</v>
      </c>
      <c r="AU25" s="20">
        <f t="shared" si="20"/>
        <v>0</v>
      </c>
      <c r="AV25" s="20">
        <f t="shared" si="21"/>
        <v>0</v>
      </c>
      <c r="AW25" s="18"/>
      <c r="AX25" s="10"/>
    </row>
    <row r="26" spans="1:50" ht="18" customHeight="1">
      <c r="A26" s="4">
        <v>20</v>
      </c>
      <c r="B26" s="28"/>
      <c r="C26" s="44"/>
      <c r="D26" s="33"/>
      <c r="E26" s="30"/>
      <c r="F26" s="46"/>
      <c r="G26" s="39"/>
      <c r="H26" s="8"/>
      <c r="I26" s="32"/>
      <c r="J26" s="46"/>
      <c r="K26" s="39"/>
      <c r="L26" s="13"/>
      <c r="M26" s="13"/>
      <c r="N26" s="13"/>
      <c r="O26" s="13"/>
      <c r="P26" s="13"/>
      <c r="Q26" s="15">
        <f t="shared" si="0"/>
      </c>
      <c r="R26" s="14"/>
      <c r="S26" s="14"/>
      <c r="T26" s="14"/>
      <c r="U26" s="14"/>
      <c r="V26" s="14"/>
      <c r="W26" s="14"/>
      <c r="X26" s="15">
        <f t="shared" si="1"/>
      </c>
      <c r="Y26" s="15">
        <f t="shared" si="2"/>
      </c>
      <c r="Z26" s="16">
        <f t="shared" si="3"/>
      </c>
      <c r="AA26" s="2">
        <f t="shared" si="4"/>
      </c>
      <c r="AB26" s="10"/>
      <c r="AC26" s="10" t="e">
        <f t="shared" si="5"/>
        <v>#VALUE!</v>
      </c>
      <c r="AD26" s="10"/>
      <c r="AE26" s="17">
        <f t="shared" si="6"/>
        <v>0</v>
      </c>
      <c r="AF26" s="17">
        <f t="shared" si="7"/>
        <v>0</v>
      </c>
      <c r="AG26" s="17">
        <f t="shared" si="8"/>
        <v>0</v>
      </c>
      <c r="AH26" s="17">
        <f t="shared" si="9"/>
        <v>0</v>
      </c>
      <c r="AI26" s="17">
        <f t="shared" si="10"/>
        <v>0</v>
      </c>
      <c r="AJ26" s="18">
        <f t="shared" si="11"/>
        <v>0</v>
      </c>
      <c r="AK26" s="18"/>
      <c r="AL26" s="17">
        <f t="shared" si="12"/>
        <v>0</v>
      </c>
      <c r="AM26" s="17">
        <f t="shared" si="13"/>
        <v>0</v>
      </c>
      <c r="AN26" s="17">
        <f t="shared" si="14"/>
        <v>0</v>
      </c>
      <c r="AO26" s="17">
        <f t="shared" si="15"/>
        <v>0</v>
      </c>
      <c r="AP26" s="17">
        <f t="shared" si="16"/>
        <v>0</v>
      </c>
      <c r="AQ26" s="18">
        <f t="shared" si="17"/>
        <v>0</v>
      </c>
      <c r="AR26" s="19"/>
      <c r="AS26" s="10">
        <f t="shared" si="18"/>
        <v>0</v>
      </c>
      <c r="AT26" s="10">
        <f t="shared" si="19"/>
        <v>0</v>
      </c>
      <c r="AU26" s="20">
        <f t="shared" si="20"/>
        <v>0</v>
      </c>
      <c r="AV26" s="20">
        <f t="shared" si="21"/>
        <v>0</v>
      </c>
      <c r="AW26" s="18"/>
      <c r="AX26" s="10"/>
    </row>
    <row r="27" spans="1:50" ht="18" customHeight="1">
      <c r="A27" s="4">
        <v>21</v>
      </c>
      <c r="B27" s="28"/>
      <c r="C27" s="44"/>
      <c r="D27" s="33"/>
      <c r="E27" s="30"/>
      <c r="F27" s="46"/>
      <c r="G27" s="39"/>
      <c r="H27" s="8"/>
      <c r="I27" s="32"/>
      <c r="J27" s="46"/>
      <c r="K27" s="39"/>
      <c r="L27" s="13"/>
      <c r="M27" s="13"/>
      <c r="N27" s="13"/>
      <c r="O27" s="13"/>
      <c r="P27" s="13"/>
      <c r="Q27" s="15">
        <f t="shared" si="0"/>
      </c>
      <c r="R27" s="14"/>
      <c r="S27" s="14"/>
      <c r="T27" s="14"/>
      <c r="U27" s="14"/>
      <c r="V27" s="14"/>
      <c r="W27" s="14"/>
      <c r="X27" s="15">
        <f t="shared" si="1"/>
      </c>
      <c r="Y27" s="15">
        <f t="shared" si="2"/>
      </c>
      <c r="Z27" s="16">
        <f t="shared" si="3"/>
      </c>
      <c r="AA27" s="2">
        <f t="shared" si="4"/>
      </c>
      <c r="AB27" s="10"/>
      <c r="AC27" s="10" t="e">
        <f t="shared" si="5"/>
        <v>#VALUE!</v>
      </c>
      <c r="AD27" s="10"/>
      <c r="AE27" s="17">
        <f t="shared" si="6"/>
        <v>0</v>
      </c>
      <c r="AF27" s="17">
        <f t="shared" si="7"/>
        <v>0</v>
      </c>
      <c r="AG27" s="17">
        <f t="shared" si="8"/>
        <v>0</v>
      </c>
      <c r="AH27" s="17">
        <f t="shared" si="9"/>
        <v>0</v>
      </c>
      <c r="AI27" s="17">
        <f t="shared" si="10"/>
        <v>0</v>
      </c>
      <c r="AJ27" s="18">
        <f t="shared" si="11"/>
        <v>0</v>
      </c>
      <c r="AK27" s="18"/>
      <c r="AL27" s="17">
        <f t="shared" si="12"/>
        <v>0</v>
      </c>
      <c r="AM27" s="17">
        <f t="shared" si="13"/>
        <v>0</v>
      </c>
      <c r="AN27" s="17">
        <f t="shared" si="14"/>
        <v>0</v>
      </c>
      <c r="AO27" s="17">
        <f t="shared" si="15"/>
        <v>0</v>
      </c>
      <c r="AP27" s="17">
        <f t="shared" si="16"/>
        <v>0</v>
      </c>
      <c r="AQ27" s="18">
        <f t="shared" si="17"/>
        <v>0</v>
      </c>
      <c r="AR27" s="19"/>
      <c r="AS27" s="10">
        <f t="shared" si="18"/>
        <v>0</v>
      </c>
      <c r="AT27" s="10">
        <f t="shared" si="19"/>
        <v>0</v>
      </c>
      <c r="AU27" s="20">
        <f t="shared" si="20"/>
        <v>0</v>
      </c>
      <c r="AV27" s="20">
        <f t="shared" si="21"/>
        <v>0</v>
      </c>
      <c r="AW27" s="18"/>
      <c r="AX27" s="10"/>
    </row>
    <row r="28" spans="1:50" ht="18" customHeight="1">
      <c r="A28" s="4">
        <v>22</v>
      </c>
      <c r="B28" s="28"/>
      <c r="C28" s="44"/>
      <c r="D28" s="33"/>
      <c r="E28" s="30"/>
      <c r="F28" s="46"/>
      <c r="G28" s="39"/>
      <c r="H28" s="8"/>
      <c r="I28" s="32"/>
      <c r="J28" s="46"/>
      <c r="K28" s="39"/>
      <c r="L28" s="13"/>
      <c r="M28" s="13"/>
      <c r="N28" s="13"/>
      <c r="O28" s="13"/>
      <c r="P28" s="13"/>
      <c r="Q28" s="15">
        <f t="shared" si="0"/>
      </c>
      <c r="R28" s="14"/>
      <c r="S28" s="14"/>
      <c r="T28" s="14"/>
      <c r="U28" s="14"/>
      <c r="V28" s="14"/>
      <c r="W28" s="14"/>
      <c r="X28" s="15">
        <f t="shared" si="1"/>
      </c>
      <c r="Y28" s="15">
        <f t="shared" si="2"/>
      </c>
      <c r="Z28" s="16">
        <f t="shared" si="3"/>
      </c>
      <c r="AA28" s="2">
        <f t="shared" si="4"/>
      </c>
      <c r="AB28" s="10"/>
      <c r="AC28" s="10" t="e">
        <f t="shared" si="5"/>
        <v>#VALUE!</v>
      </c>
      <c r="AD28" s="10"/>
      <c r="AE28" s="17">
        <f t="shared" si="6"/>
        <v>0</v>
      </c>
      <c r="AF28" s="17">
        <f t="shared" si="7"/>
        <v>0</v>
      </c>
      <c r="AG28" s="17">
        <f t="shared" si="8"/>
        <v>0</v>
      </c>
      <c r="AH28" s="17">
        <f t="shared" si="9"/>
        <v>0</v>
      </c>
      <c r="AI28" s="17">
        <f t="shared" si="10"/>
        <v>0</v>
      </c>
      <c r="AJ28" s="18">
        <f t="shared" si="11"/>
        <v>0</v>
      </c>
      <c r="AK28" s="18"/>
      <c r="AL28" s="17">
        <f t="shared" si="12"/>
        <v>0</v>
      </c>
      <c r="AM28" s="17">
        <f t="shared" si="13"/>
        <v>0</v>
      </c>
      <c r="AN28" s="17">
        <f t="shared" si="14"/>
        <v>0</v>
      </c>
      <c r="AO28" s="17">
        <f t="shared" si="15"/>
        <v>0</v>
      </c>
      <c r="AP28" s="17">
        <f t="shared" si="16"/>
        <v>0</v>
      </c>
      <c r="AQ28" s="18">
        <f t="shared" si="17"/>
        <v>0</v>
      </c>
      <c r="AR28" s="19"/>
      <c r="AS28" s="10">
        <f t="shared" si="18"/>
        <v>0</v>
      </c>
      <c r="AT28" s="10">
        <f t="shared" si="19"/>
        <v>0</v>
      </c>
      <c r="AU28" s="20">
        <f t="shared" si="20"/>
        <v>0</v>
      </c>
      <c r="AV28" s="20">
        <f t="shared" si="21"/>
        <v>0</v>
      </c>
      <c r="AW28" s="18"/>
      <c r="AX28" s="10"/>
    </row>
    <row r="29" spans="1:50" ht="18" customHeight="1">
      <c r="A29" s="4">
        <v>23</v>
      </c>
      <c r="B29" s="28"/>
      <c r="C29" s="44"/>
      <c r="D29" s="33"/>
      <c r="E29" s="30"/>
      <c r="F29" s="46"/>
      <c r="G29" s="39"/>
      <c r="H29" s="8"/>
      <c r="I29" s="32"/>
      <c r="J29" s="46"/>
      <c r="K29" s="39"/>
      <c r="L29" s="13"/>
      <c r="M29" s="13"/>
      <c r="N29" s="13"/>
      <c r="O29" s="13"/>
      <c r="P29" s="13"/>
      <c r="Q29" s="15">
        <f t="shared" si="0"/>
      </c>
      <c r="R29" s="14"/>
      <c r="S29" s="14"/>
      <c r="T29" s="14"/>
      <c r="U29" s="14"/>
      <c r="V29" s="14"/>
      <c r="W29" s="14"/>
      <c r="X29" s="15">
        <f t="shared" si="1"/>
      </c>
      <c r="Y29" s="15">
        <f t="shared" si="2"/>
      </c>
      <c r="Z29" s="16">
        <f t="shared" si="3"/>
      </c>
      <c r="AA29" s="2">
        <f t="shared" si="4"/>
      </c>
      <c r="AB29" s="10"/>
      <c r="AC29" s="10" t="e">
        <f t="shared" si="5"/>
        <v>#VALUE!</v>
      </c>
      <c r="AD29" s="10"/>
      <c r="AE29" s="17">
        <f t="shared" si="6"/>
        <v>0</v>
      </c>
      <c r="AF29" s="17">
        <f t="shared" si="7"/>
        <v>0</v>
      </c>
      <c r="AG29" s="17">
        <f t="shared" si="8"/>
        <v>0</v>
      </c>
      <c r="AH29" s="17">
        <f t="shared" si="9"/>
        <v>0</v>
      </c>
      <c r="AI29" s="17">
        <f t="shared" si="10"/>
        <v>0</v>
      </c>
      <c r="AJ29" s="18">
        <f t="shared" si="11"/>
        <v>0</v>
      </c>
      <c r="AK29" s="18"/>
      <c r="AL29" s="17">
        <f t="shared" si="12"/>
        <v>0</v>
      </c>
      <c r="AM29" s="17">
        <f t="shared" si="13"/>
        <v>0</v>
      </c>
      <c r="AN29" s="17">
        <f t="shared" si="14"/>
        <v>0</v>
      </c>
      <c r="AO29" s="17">
        <f t="shared" si="15"/>
        <v>0</v>
      </c>
      <c r="AP29" s="17">
        <f t="shared" si="16"/>
        <v>0</v>
      </c>
      <c r="AQ29" s="18">
        <f t="shared" si="17"/>
        <v>0</v>
      </c>
      <c r="AR29" s="19"/>
      <c r="AS29" s="10">
        <f t="shared" si="18"/>
        <v>0</v>
      </c>
      <c r="AT29" s="10">
        <f t="shared" si="19"/>
        <v>0</v>
      </c>
      <c r="AU29" s="20">
        <f t="shared" si="20"/>
        <v>0</v>
      </c>
      <c r="AV29" s="20">
        <f t="shared" si="21"/>
        <v>0</v>
      </c>
      <c r="AW29" s="18"/>
      <c r="AX29" s="10"/>
    </row>
    <row r="30" spans="1:48" ht="18" customHeight="1">
      <c r="A30" s="4">
        <v>24</v>
      </c>
      <c r="B30" s="28"/>
      <c r="C30" s="44"/>
      <c r="D30" s="33"/>
      <c r="E30" s="30"/>
      <c r="F30" s="46"/>
      <c r="G30" s="39"/>
      <c r="H30" s="8"/>
      <c r="I30" s="32"/>
      <c r="J30" s="46"/>
      <c r="K30" s="39"/>
      <c r="L30" s="13"/>
      <c r="M30" s="13"/>
      <c r="N30" s="13"/>
      <c r="O30" s="13"/>
      <c r="P30" s="13"/>
      <c r="Q30" s="15">
        <f t="shared" si="0"/>
      </c>
      <c r="R30" s="14"/>
      <c r="S30" s="14"/>
      <c r="T30" s="14"/>
      <c r="U30" s="14"/>
      <c r="V30" s="14"/>
      <c r="W30" s="14"/>
      <c r="X30" s="15">
        <f t="shared" si="1"/>
      </c>
      <c r="Y30" s="15">
        <f t="shared" si="2"/>
      </c>
      <c r="Z30" s="16">
        <f t="shared" si="3"/>
      </c>
      <c r="AA30" s="2">
        <f t="shared" si="4"/>
      </c>
      <c r="AC30" s="10" t="e">
        <f t="shared" si="5"/>
        <v>#VALUE!</v>
      </c>
      <c r="AE30" s="17">
        <f t="shared" si="6"/>
        <v>0</v>
      </c>
      <c r="AF30" s="17">
        <f t="shared" si="7"/>
        <v>0</v>
      </c>
      <c r="AG30" s="17">
        <f t="shared" si="8"/>
        <v>0</v>
      </c>
      <c r="AH30" s="17">
        <f t="shared" si="9"/>
        <v>0</v>
      </c>
      <c r="AI30" s="17">
        <f t="shared" si="10"/>
        <v>0</v>
      </c>
      <c r="AJ30" s="18">
        <f t="shared" si="11"/>
        <v>0</v>
      </c>
      <c r="AK30" s="18"/>
      <c r="AL30" s="17">
        <f t="shared" si="12"/>
        <v>0</v>
      </c>
      <c r="AM30" s="17">
        <f t="shared" si="13"/>
        <v>0</v>
      </c>
      <c r="AN30" s="17">
        <f t="shared" si="14"/>
        <v>0</v>
      </c>
      <c r="AO30" s="17">
        <f t="shared" si="15"/>
        <v>0</v>
      </c>
      <c r="AP30" s="17">
        <f t="shared" si="16"/>
        <v>0</v>
      </c>
      <c r="AQ30" s="18">
        <f t="shared" si="17"/>
        <v>0</v>
      </c>
      <c r="AR30" s="19"/>
      <c r="AS30" s="10">
        <f t="shared" si="18"/>
        <v>0</v>
      </c>
      <c r="AT30" s="10">
        <f t="shared" si="19"/>
        <v>0</v>
      </c>
      <c r="AU30" s="20">
        <f t="shared" si="20"/>
        <v>0</v>
      </c>
      <c r="AV30" s="20">
        <f t="shared" si="21"/>
        <v>0</v>
      </c>
    </row>
    <row r="31" spans="1:48" ht="18" customHeight="1">
      <c r="A31" s="4">
        <v>25</v>
      </c>
      <c r="B31" s="28"/>
      <c r="C31" s="44"/>
      <c r="D31" s="33"/>
      <c r="E31" s="30"/>
      <c r="F31" s="46"/>
      <c r="G31" s="39"/>
      <c r="H31" s="8"/>
      <c r="I31" s="32"/>
      <c r="J31" s="46"/>
      <c r="K31" s="39"/>
      <c r="L31" s="13"/>
      <c r="M31" s="13"/>
      <c r="N31" s="13"/>
      <c r="O31" s="13"/>
      <c r="P31" s="13"/>
      <c r="Q31" s="15">
        <f t="shared" si="0"/>
      </c>
      <c r="R31" s="14"/>
      <c r="S31" s="14"/>
      <c r="T31" s="14"/>
      <c r="U31" s="14"/>
      <c r="V31" s="14"/>
      <c r="W31" s="14"/>
      <c r="X31" s="15">
        <f t="shared" si="1"/>
      </c>
      <c r="Y31" s="15">
        <f t="shared" si="2"/>
      </c>
      <c r="Z31" s="16">
        <f t="shared" si="3"/>
      </c>
      <c r="AA31" s="2">
        <f t="shared" si="4"/>
      </c>
      <c r="AC31" s="10" t="e">
        <f t="shared" si="5"/>
        <v>#VALUE!</v>
      </c>
      <c r="AE31" s="17">
        <f t="shared" si="6"/>
        <v>0</v>
      </c>
      <c r="AF31" s="17">
        <f t="shared" si="7"/>
        <v>0</v>
      </c>
      <c r="AG31" s="17">
        <f t="shared" si="8"/>
        <v>0</v>
      </c>
      <c r="AH31" s="17">
        <f t="shared" si="9"/>
        <v>0</v>
      </c>
      <c r="AI31" s="17">
        <f t="shared" si="10"/>
        <v>0</v>
      </c>
      <c r="AJ31" s="18">
        <f t="shared" si="11"/>
        <v>0</v>
      </c>
      <c r="AK31" s="18"/>
      <c r="AL31" s="17">
        <f t="shared" si="12"/>
        <v>0</v>
      </c>
      <c r="AM31" s="17">
        <f t="shared" si="13"/>
        <v>0</v>
      </c>
      <c r="AN31" s="17">
        <f t="shared" si="14"/>
        <v>0</v>
      </c>
      <c r="AO31" s="17">
        <f t="shared" si="15"/>
        <v>0</v>
      </c>
      <c r="AP31" s="17">
        <f t="shared" si="16"/>
        <v>0</v>
      </c>
      <c r="AQ31" s="18">
        <f t="shared" si="17"/>
        <v>0</v>
      </c>
      <c r="AR31" s="19"/>
      <c r="AS31" s="10">
        <f t="shared" si="18"/>
        <v>0</v>
      </c>
      <c r="AT31" s="10">
        <f t="shared" si="19"/>
        <v>0</v>
      </c>
      <c r="AU31" s="20">
        <f t="shared" si="20"/>
        <v>0</v>
      </c>
      <c r="AV31" s="20">
        <f t="shared" si="21"/>
        <v>0</v>
      </c>
    </row>
    <row r="32" spans="1:48" ht="18" customHeight="1">
      <c r="A32" s="4">
        <v>26</v>
      </c>
      <c r="B32" s="28"/>
      <c r="C32" s="44"/>
      <c r="D32" s="33"/>
      <c r="E32" s="30"/>
      <c r="F32" s="46"/>
      <c r="G32" s="39"/>
      <c r="H32" s="8"/>
      <c r="I32" s="32"/>
      <c r="J32" s="46"/>
      <c r="K32" s="39"/>
      <c r="L32" s="13"/>
      <c r="M32" s="13"/>
      <c r="N32" s="13"/>
      <c r="O32" s="13"/>
      <c r="P32" s="13"/>
      <c r="Q32" s="15">
        <f t="shared" si="0"/>
      </c>
      <c r="R32" s="14"/>
      <c r="S32" s="14"/>
      <c r="T32" s="14"/>
      <c r="U32" s="14"/>
      <c r="V32" s="14"/>
      <c r="W32" s="14"/>
      <c r="X32" s="15">
        <f t="shared" si="1"/>
      </c>
      <c r="Y32" s="15">
        <f t="shared" si="2"/>
      </c>
      <c r="Z32" s="16">
        <f t="shared" si="3"/>
      </c>
      <c r="AA32" s="2">
        <f t="shared" si="4"/>
      </c>
      <c r="AC32" s="10" t="e">
        <f t="shared" si="5"/>
        <v>#VALUE!</v>
      </c>
      <c r="AE32" s="17">
        <f t="shared" si="6"/>
        <v>0</v>
      </c>
      <c r="AF32" s="17">
        <f t="shared" si="7"/>
        <v>0</v>
      </c>
      <c r="AG32" s="17">
        <f t="shared" si="8"/>
        <v>0</v>
      </c>
      <c r="AH32" s="17">
        <f t="shared" si="9"/>
        <v>0</v>
      </c>
      <c r="AI32" s="17">
        <f t="shared" si="10"/>
        <v>0</v>
      </c>
      <c r="AJ32" s="18">
        <f t="shared" si="11"/>
        <v>0</v>
      </c>
      <c r="AK32" s="18"/>
      <c r="AL32" s="17">
        <f t="shared" si="12"/>
        <v>0</v>
      </c>
      <c r="AM32" s="17">
        <f t="shared" si="13"/>
        <v>0</v>
      </c>
      <c r="AN32" s="17">
        <f t="shared" si="14"/>
        <v>0</v>
      </c>
      <c r="AO32" s="17">
        <f t="shared" si="15"/>
        <v>0</v>
      </c>
      <c r="AP32" s="17">
        <f t="shared" si="16"/>
        <v>0</v>
      </c>
      <c r="AQ32" s="18">
        <f t="shared" si="17"/>
        <v>0</v>
      </c>
      <c r="AR32" s="19"/>
      <c r="AS32" s="10">
        <f t="shared" si="18"/>
        <v>0</v>
      </c>
      <c r="AT32" s="10">
        <f t="shared" si="19"/>
        <v>0</v>
      </c>
      <c r="AU32" s="20">
        <f t="shared" si="20"/>
        <v>0</v>
      </c>
      <c r="AV32" s="20">
        <f t="shared" si="21"/>
        <v>0</v>
      </c>
    </row>
    <row r="33" spans="1:48" ht="18" customHeight="1">
      <c r="A33" s="4">
        <v>27</v>
      </c>
      <c r="B33" s="28"/>
      <c r="C33" s="44"/>
      <c r="D33" s="33"/>
      <c r="E33" s="30"/>
      <c r="F33" s="46"/>
      <c r="G33" s="39"/>
      <c r="H33" s="8"/>
      <c r="I33" s="32"/>
      <c r="J33" s="46"/>
      <c r="K33" s="39"/>
      <c r="L33" s="13"/>
      <c r="M33" s="13"/>
      <c r="N33" s="13"/>
      <c r="O33" s="13"/>
      <c r="P33" s="13"/>
      <c r="Q33" s="15">
        <f t="shared" si="0"/>
      </c>
      <c r="R33" s="14"/>
      <c r="S33" s="14"/>
      <c r="T33" s="14"/>
      <c r="U33" s="14"/>
      <c r="V33" s="14"/>
      <c r="W33" s="14"/>
      <c r="X33" s="15">
        <f t="shared" si="1"/>
      </c>
      <c r="Y33" s="15">
        <f t="shared" si="2"/>
      </c>
      <c r="Z33" s="16">
        <f t="shared" si="3"/>
      </c>
      <c r="AA33" s="2">
        <f t="shared" si="4"/>
      </c>
      <c r="AC33" s="10" t="e">
        <f t="shared" si="5"/>
        <v>#VALUE!</v>
      </c>
      <c r="AE33" s="17">
        <f t="shared" si="6"/>
        <v>0</v>
      </c>
      <c r="AF33" s="17">
        <f t="shared" si="7"/>
        <v>0</v>
      </c>
      <c r="AG33" s="17">
        <f t="shared" si="8"/>
        <v>0</v>
      </c>
      <c r="AH33" s="17">
        <f t="shared" si="9"/>
        <v>0</v>
      </c>
      <c r="AI33" s="17">
        <f t="shared" si="10"/>
        <v>0</v>
      </c>
      <c r="AJ33" s="18">
        <f t="shared" si="11"/>
        <v>0</v>
      </c>
      <c r="AK33" s="18"/>
      <c r="AL33" s="17">
        <f t="shared" si="12"/>
        <v>0</v>
      </c>
      <c r="AM33" s="17">
        <f t="shared" si="13"/>
        <v>0</v>
      </c>
      <c r="AN33" s="17">
        <f t="shared" si="14"/>
        <v>0</v>
      </c>
      <c r="AO33" s="17">
        <f t="shared" si="15"/>
        <v>0</v>
      </c>
      <c r="AP33" s="17">
        <f t="shared" si="16"/>
        <v>0</v>
      </c>
      <c r="AQ33" s="18">
        <f t="shared" si="17"/>
        <v>0</v>
      </c>
      <c r="AR33" s="19"/>
      <c r="AS33" s="10">
        <f t="shared" si="18"/>
        <v>0</v>
      </c>
      <c r="AT33" s="10">
        <f t="shared" si="19"/>
        <v>0</v>
      </c>
      <c r="AU33" s="20">
        <f t="shared" si="20"/>
        <v>0</v>
      </c>
      <c r="AV33" s="20">
        <f t="shared" si="21"/>
        <v>0</v>
      </c>
    </row>
    <row r="34" spans="1:48" ht="18" customHeight="1">
      <c r="A34" s="4">
        <v>28</v>
      </c>
      <c r="B34" s="28"/>
      <c r="C34" s="44"/>
      <c r="D34" s="33"/>
      <c r="E34" s="30"/>
      <c r="F34" s="46"/>
      <c r="G34" s="39"/>
      <c r="H34" s="8"/>
      <c r="I34" s="32"/>
      <c r="J34" s="46"/>
      <c r="K34" s="39"/>
      <c r="L34" s="13"/>
      <c r="M34" s="13"/>
      <c r="N34" s="13"/>
      <c r="O34" s="13"/>
      <c r="P34" s="13"/>
      <c r="Q34" s="15">
        <f t="shared" si="0"/>
      </c>
      <c r="R34" s="14"/>
      <c r="S34" s="14"/>
      <c r="T34" s="14"/>
      <c r="U34" s="14"/>
      <c r="V34" s="14"/>
      <c r="W34" s="14"/>
      <c r="X34" s="15">
        <f t="shared" si="1"/>
      </c>
      <c r="Y34" s="15">
        <f t="shared" si="2"/>
      </c>
      <c r="Z34" s="16">
        <f t="shared" si="3"/>
      </c>
      <c r="AA34" s="2">
        <f t="shared" si="4"/>
      </c>
      <c r="AC34" s="10" t="e">
        <f t="shared" si="5"/>
        <v>#VALUE!</v>
      </c>
      <c r="AE34" s="17">
        <f t="shared" si="6"/>
        <v>0</v>
      </c>
      <c r="AF34" s="17">
        <f t="shared" si="7"/>
        <v>0</v>
      </c>
      <c r="AG34" s="17">
        <f t="shared" si="8"/>
        <v>0</v>
      </c>
      <c r="AH34" s="17">
        <f t="shared" si="9"/>
        <v>0</v>
      </c>
      <c r="AI34" s="17">
        <f t="shared" si="10"/>
        <v>0</v>
      </c>
      <c r="AJ34" s="18">
        <f t="shared" si="11"/>
        <v>0</v>
      </c>
      <c r="AK34" s="18"/>
      <c r="AL34" s="17">
        <f t="shared" si="12"/>
        <v>0</v>
      </c>
      <c r="AM34" s="17">
        <f t="shared" si="13"/>
        <v>0</v>
      </c>
      <c r="AN34" s="17">
        <f t="shared" si="14"/>
        <v>0</v>
      </c>
      <c r="AO34" s="17">
        <f t="shared" si="15"/>
        <v>0</v>
      </c>
      <c r="AP34" s="17">
        <f t="shared" si="16"/>
        <v>0</v>
      </c>
      <c r="AQ34" s="18">
        <f t="shared" si="17"/>
        <v>0</v>
      </c>
      <c r="AR34" s="19"/>
      <c r="AS34" s="10">
        <f t="shared" si="18"/>
        <v>0</v>
      </c>
      <c r="AT34" s="10">
        <f t="shared" si="19"/>
        <v>0</v>
      </c>
      <c r="AU34" s="20">
        <f t="shared" si="20"/>
        <v>0</v>
      </c>
      <c r="AV34" s="20">
        <f t="shared" si="21"/>
        <v>0</v>
      </c>
    </row>
    <row r="35" spans="1:48" ht="18" customHeight="1">
      <c r="A35" s="4">
        <v>29</v>
      </c>
      <c r="B35" s="28"/>
      <c r="C35" s="44"/>
      <c r="D35" s="33"/>
      <c r="E35" s="30"/>
      <c r="F35" s="46"/>
      <c r="G35" s="39"/>
      <c r="H35" s="8"/>
      <c r="I35" s="32"/>
      <c r="J35" s="46"/>
      <c r="K35" s="39"/>
      <c r="L35" s="13"/>
      <c r="M35" s="13"/>
      <c r="N35" s="13"/>
      <c r="O35" s="13"/>
      <c r="P35" s="13"/>
      <c r="Q35" s="15">
        <f t="shared" si="0"/>
      </c>
      <c r="R35" s="14"/>
      <c r="S35" s="14"/>
      <c r="T35" s="14"/>
      <c r="U35" s="14"/>
      <c r="V35" s="14"/>
      <c r="W35" s="14"/>
      <c r="X35" s="15">
        <f t="shared" si="1"/>
      </c>
      <c r="Y35" s="15">
        <f t="shared" si="2"/>
      </c>
      <c r="Z35" s="16">
        <f t="shared" si="3"/>
      </c>
      <c r="AA35" s="2">
        <f t="shared" si="4"/>
      </c>
      <c r="AC35" s="10" t="e">
        <f t="shared" si="5"/>
        <v>#VALUE!</v>
      </c>
      <c r="AE35" s="17">
        <f t="shared" si="6"/>
        <v>0</v>
      </c>
      <c r="AF35" s="17">
        <f t="shared" si="7"/>
        <v>0</v>
      </c>
      <c r="AG35" s="17">
        <f t="shared" si="8"/>
        <v>0</v>
      </c>
      <c r="AH35" s="17">
        <f t="shared" si="9"/>
        <v>0</v>
      </c>
      <c r="AI35" s="17">
        <f t="shared" si="10"/>
        <v>0</v>
      </c>
      <c r="AJ35" s="18">
        <f t="shared" si="11"/>
        <v>0</v>
      </c>
      <c r="AK35" s="18"/>
      <c r="AL35" s="17">
        <f t="shared" si="12"/>
        <v>0</v>
      </c>
      <c r="AM35" s="17">
        <f t="shared" si="13"/>
        <v>0</v>
      </c>
      <c r="AN35" s="17">
        <f t="shared" si="14"/>
        <v>0</v>
      </c>
      <c r="AO35" s="17">
        <f t="shared" si="15"/>
        <v>0</v>
      </c>
      <c r="AP35" s="17">
        <f t="shared" si="16"/>
        <v>0</v>
      </c>
      <c r="AQ35" s="18">
        <f t="shared" si="17"/>
        <v>0</v>
      </c>
      <c r="AR35" s="19"/>
      <c r="AS35" s="10">
        <f t="shared" si="18"/>
        <v>0</v>
      </c>
      <c r="AT35" s="10">
        <f t="shared" si="19"/>
        <v>0</v>
      </c>
      <c r="AU35" s="20">
        <f t="shared" si="20"/>
        <v>0</v>
      </c>
      <c r="AV35" s="20">
        <f t="shared" si="21"/>
        <v>0</v>
      </c>
    </row>
    <row r="36" spans="1:48" ht="18" customHeight="1">
      <c r="A36" s="4">
        <v>30</v>
      </c>
      <c r="B36" s="28"/>
      <c r="C36" s="44"/>
      <c r="D36" s="33"/>
      <c r="E36" s="30"/>
      <c r="F36" s="46"/>
      <c r="G36" s="39"/>
      <c r="H36" s="8"/>
      <c r="I36" s="32"/>
      <c r="J36" s="46"/>
      <c r="K36" s="39"/>
      <c r="L36" s="13"/>
      <c r="M36" s="13"/>
      <c r="N36" s="13"/>
      <c r="O36" s="13"/>
      <c r="P36" s="13"/>
      <c r="Q36" s="15">
        <f t="shared" si="0"/>
      </c>
      <c r="R36" s="14"/>
      <c r="S36" s="14"/>
      <c r="T36" s="14"/>
      <c r="U36" s="14"/>
      <c r="V36" s="14"/>
      <c r="W36" s="14"/>
      <c r="X36" s="15">
        <f t="shared" si="1"/>
      </c>
      <c r="Y36" s="15">
        <f t="shared" si="2"/>
      </c>
      <c r="Z36" s="16">
        <f t="shared" si="3"/>
      </c>
      <c r="AA36" s="2">
        <f t="shared" si="4"/>
      </c>
      <c r="AC36" s="10" t="e">
        <f t="shared" si="5"/>
        <v>#VALUE!</v>
      </c>
      <c r="AE36" s="17">
        <f t="shared" si="6"/>
        <v>0</v>
      </c>
      <c r="AF36" s="17">
        <f t="shared" si="7"/>
        <v>0</v>
      </c>
      <c r="AG36" s="17">
        <f t="shared" si="8"/>
        <v>0</v>
      </c>
      <c r="AH36" s="17">
        <f t="shared" si="9"/>
        <v>0</v>
      </c>
      <c r="AI36" s="17">
        <f t="shared" si="10"/>
        <v>0</v>
      </c>
      <c r="AJ36" s="18">
        <f t="shared" si="11"/>
        <v>0</v>
      </c>
      <c r="AK36" s="18"/>
      <c r="AL36" s="17">
        <f t="shared" si="12"/>
        <v>0</v>
      </c>
      <c r="AM36" s="17">
        <f t="shared" si="13"/>
        <v>0</v>
      </c>
      <c r="AN36" s="17">
        <f t="shared" si="14"/>
        <v>0</v>
      </c>
      <c r="AO36" s="17">
        <f t="shared" si="15"/>
        <v>0</v>
      </c>
      <c r="AP36" s="17">
        <f t="shared" si="16"/>
        <v>0</v>
      </c>
      <c r="AQ36" s="18">
        <f t="shared" si="17"/>
        <v>0</v>
      </c>
      <c r="AR36" s="19"/>
      <c r="AS36" s="10">
        <f t="shared" si="18"/>
        <v>0</v>
      </c>
      <c r="AT36" s="10">
        <f t="shared" si="19"/>
        <v>0</v>
      </c>
      <c r="AU36" s="20">
        <f t="shared" si="20"/>
        <v>0</v>
      </c>
      <c r="AV36" s="20">
        <f t="shared" si="21"/>
        <v>0</v>
      </c>
    </row>
    <row r="40" spans="1:27" s="74" customFormat="1" ht="18" customHeight="1">
      <c r="A40" s="75" t="str">
        <f>A1</f>
        <v>第５回　全九州トランポリン競技選手権大会</v>
      </c>
      <c r="B40" s="75"/>
      <c r="C40" s="72"/>
      <c r="D40" s="73"/>
      <c r="E40" s="73"/>
      <c r="F40" s="72"/>
      <c r="G40" s="73"/>
      <c r="H40" s="73"/>
      <c r="I40" s="73"/>
      <c r="J40" s="72"/>
      <c r="K40" s="73"/>
      <c r="AA40" s="70"/>
    </row>
    <row r="41" spans="1:27" s="74" customFormat="1" ht="18" customHeight="1">
      <c r="A41" s="71"/>
      <c r="B41" s="71"/>
      <c r="C41" s="72"/>
      <c r="D41" s="73"/>
      <c r="E41" s="73"/>
      <c r="F41" s="72"/>
      <c r="G41" s="73"/>
      <c r="H41" s="73"/>
      <c r="I41" s="73"/>
      <c r="J41" s="72"/>
      <c r="K41" s="73"/>
      <c r="AA41" s="70"/>
    </row>
    <row r="42" spans="1:27" s="74" customFormat="1" ht="18" customHeight="1">
      <c r="A42" s="75" t="str">
        <f>A3</f>
        <v>高校生以上　女子</v>
      </c>
      <c r="B42" s="75"/>
      <c r="C42" s="72"/>
      <c r="D42" s="73"/>
      <c r="E42" s="73"/>
      <c r="F42" s="72" t="s">
        <v>35</v>
      </c>
      <c r="G42" s="73"/>
      <c r="H42" s="73"/>
      <c r="I42" s="73"/>
      <c r="K42" s="73"/>
      <c r="AA42" s="70"/>
    </row>
    <row r="43" spans="1:26" ht="18" customHeight="1">
      <c r="A43" s="136" t="s">
        <v>320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33" ht="18" customHeight="1">
      <c r="A44" s="140" t="s">
        <v>0</v>
      </c>
      <c r="B44" s="34"/>
      <c r="C44" s="152" t="s">
        <v>12</v>
      </c>
      <c r="D44" s="53"/>
      <c r="E44" s="34"/>
      <c r="F44" s="152" t="s">
        <v>13</v>
      </c>
      <c r="G44" s="53"/>
      <c r="H44" s="36"/>
      <c r="I44" s="34"/>
      <c r="J44" s="152" t="s">
        <v>1</v>
      </c>
      <c r="K44" s="53"/>
      <c r="L44" s="147" t="s">
        <v>34</v>
      </c>
      <c r="M44" s="147"/>
      <c r="N44" s="147"/>
      <c r="O44" s="147"/>
      <c r="P44" s="147"/>
      <c r="Q44" s="147"/>
      <c r="R44" s="147" t="s">
        <v>35</v>
      </c>
      <c r="S44" s="147"/>
      <c r="T44" s="147"/>
      <c r="U44" s="147"/>
      <c r="V44" s="147"/>
      <c r="W44" s="147"/>
      <c r="X44" s="147"/>
      <c r="Y44" s="148" t="s">
        <v>36</v>
      </c>
      <c r="Z44" s="148" t="s">
        <v>37</v>
      </c>
      <c r="AC44" s="11" t="s">
        <v>10</v>
      </c>
      <c r="AD44" s="25" t="s">
        <v>39</v>
      </c>
      <c r="AE44" s="25"/>
      <c r="AF44" s="25"/>
      <c r="AG44" s="25">
        <f>IF(MAX($Z$7:$Z$36)&gt;10,10,MAX($Z$7:$Z$36))</f>
        <v>1</v>
      </c>
    </row>
    <row r="45" spans="1:48" ht="18" customHeight="1">
      <c r="A45" s="141"/>
      <c r="B45" s="35"/>
      <c r="C45" s="153"/>
      <c r="D45" s="54"/>
      <c r="E45" s="35"/>
      <c r="F45" s="153"/>
      <c r="G45" s="54"/>
      <c r="H45" s="37"/>
      <c r="I45" s="35"/>
      <c r="J45" s="153"/>
      <c r="K45" s="54"/>
      <c r="L45" s="149" t="s">
        <v>15</v>
      </c>
      <c r="M45" s="150"/>
      <c r="N45" s="149" t="s">
        <v>16</v>
      </c>
      <c r="O45" s="150"/>
      <c r="P45" s="149" t="s">
        <v>31</v>
      </c>
      <c r="Q45" s="150"/>
      <c r="R45" s="9" t="s">
        <v>3</v>
      </c>
      <c r="S45" s="9" t="s">
        <v>4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148"/>
      <c r="Z45" s="148"/>
      <c r="AE45" s="11" t="s">
        <v>23</v>
      </c>
      <c r="AF45" s="11" t="s">
        <v>24</v>
      </c>
      <c r="AG45" s="11" t="s">
        <v>25</v>
      </c>
      <c r="AH45" s="11" t="s">
        <v>26</v>
      </c>
      <c r="AI45" s="11" t="s">
        <v>27</v>
      </c>
      <c r="AJ45" s="11" t="s">
        <v>28</v>
      </c>
      <c r="AS45" s="11" t="s">
        <v>38</v>
      </c>
      <c r="AT45" s="11" t="s">
        <v>33</v>
      </c>
      <c r="AU45" s="11" t="s">
        <v>30</v>
      </c>
      <c r="AV45" s="11" t="s">
        <v>11</v>
      </c>
    </row>
    <row r="46" spans="1:48" ht="18" customHeight="1">
      <c r="A46" s="4">
        <v>1</v>
      </c>
      <c r="B46" s="28"/>
      <c r="C46" s="45" t="str">
        <f aca="true" t="shared" si="22" ref="C46:C55">IF($A46&gt;$AG$44,"",INDEX(C$7:C$36,MATCH($AG$44-$A46+1,$Z$7:$Z$36,0)))</f>
        <v>松本　美華</v>
      </c>
      <c r="D46" s="38"/>
      <c r="E46" s="31"/>
      <c r="F46" s="42" t="str">
        <f aca="true" t="shared" si="23" ref="F46:F55">IF($A46&gt;$AG$44,"",INDEX(F$7:F$36,MATCH($AG$44-$A46+1,$Z$7:$Z$36,0)))</f>
        <v>まつもと　みか</v>
      </c>
      <c r="G46" s="40"/>
      <c r="H46" s="24"/>
      <c r="I46" s="29"/>
      <c r="J46" s="42" t="str">
        <f aca="true" t="shared" si="24" ref="J46:J55">IF($A46&gt;$AG$44,"",INDEX(J$7:J$36,MATCH($AG$44-$A46+1,$Z$7:$Z$36,0)))</f>
        <v>熊本ＴＣ</v>
      </c>
      <c r="K46" s="42"/>
      <c r="L46" s="160">
        <f aca="true" t="shared" si="25" ref="L46:L55">IF($A46&gt;$AG$44,"",INDEX($Q$7:$Q$36,MATCH($AG$44-$A46+1,$Z$7:$Z$36,0)))</f>
        <v>19.5</v>
      </c>
      <c r="M46" s="161"/>
      <c r="N46" s="160">
        <f aca="true" t="shared" si="26" ref="N46:N55">IF($A46&gt;$AG$44,"",INDEX($X$7:$X$36,MATCH($AG$44-$A46+1,$Z$7:$Z$36,0)))</f>
        <v>21.299999999999997</v>
      </c>
      <c r="O46" s="161"/>
      <c r="P46" s="160">
        <f aca="true" t="shared" si="27" ref="P46:P55">IF($A46&gt;$AG$44,"",INDEX($Y$7:$Y$36,MATCH($AG$44-$A46+1,$Z$7:$Z$36,0)))</f>
        <v>40.8</v>
      </c>
      <c r="Q46" s="161"/>
      <c r="R46" s="26">
        <v>7</v>
      </c>
      <c r="S46" s="26">
        <v>7</v>
      </c>
      <c r="T46" s="26">
        <v>6.8</v>
      </c>
      <c r="U46" s="26">
        <v>6.8</v>
      </c>
      <c r="V46" s="26">
        <v>7</v>
      </c>
      <c r="W46" s="26">
        <v>1.5</v>
      </c>
      <c r="X46" s="15">
        <f aca="true" t="shared" si="28" ref="X46:X55">IF(C46="","",W46+AJ46)</f>
        <v>22.3</v>
      </c>
      <c r="Y46" s="15">
        <f aca="true" t="shared" si="29" ref="Y46:Y55">IF(C46="","",ROUND(P46+W46+AJ46,1))</f>
        <v>63.1</v>
      </c>
      <c r="Z46" s="16">
        <f aca="true" t="shared" si="30" ref="Z46:Z55">IF(C46="","",RANK(AV46,AV$46:AV$55,0))</f>
        <v>1</v>
      </c>
      <c r="AA46" s="134"/>
      <c r="AC46" s="10">
        <f aca="true" t="shared" si="31" ref="AC46:AC55">RANK(Y46,Y$46:Y$55,0)</f>
        <v>1</v>
      </c>
      <c r="AE46" s="17">
        <f aca="true" t="shared" si="32" ref="AE46:AE55">IF(R46="",0,LARGE($R46:$V46,1))</f>
        <v>7</v>
      </c>
      <c r="AF46" s="17">
        <f aca="true" t="shared" si="33" ref="AF46:AF55">IF(S46="",0,LARGE($R46:$V46,2))</f>
        <v>7</v>
      </c>
      <c r="AG46" s="17">
        <f aca="true" t="shared" si="34" ref="AG46:AG55">IF(T46="",0,LARGE($R46:$V46,3))</f>
        <v>7</v>
      </c>
      <c r="AH46" s="17">
        <f aca="true" t="shared" si="35" ref="AH46:AH55">IF(U46="",0,LARGE($R46:$V46,4))</f>
        <v>6.8</v>
      </c>
      <c r="AI46" s="17">
        <f aca="true" t="shared" si="36" ref="AI46:AI55">IF(V46="",0,LARGE($R46:$V46,5))</f>
        <v>6.8</v>
      </c>
      <c r="AJ46" s="18">
        <f aca="true" t="shared" si="37" ref="AJ46:AJ55">SUM(AF46:AH46)</f>
        <v>20.8</v>
      </c>
      <c r="AS46" s="10">
        <f aca="true" t="shared" si="38" ref="AS46:AS55">IF(Y46="",0,Y46*1000000)</f>
        <v>63100000</v>
      </c>
      <c r="AT46" s="10">
        <f aca="true" t="shared" si="39" ref="AT46:AT55">IF(X46="",0,X46*1000)</f>
        <v>22300</v>
      </c>
      <c r="AU46" s="20">
        <f aca="true" t="shared" si="40" ref="AU46:AU55">SUM(R46:V46)/1000</f>
        <v>0.0346</v>
      </c>
      <c r="AV46" s="20">
        <f aca="true" t="shared" si="41" ref="AV46:AV55">ROUND(AS46+AT46-W46+AU46,4)</f>
        <v>63122298.5346</v>
      </c>
    </row>
    <row r="47" spans="1:48" ht="18" customHeight="1">
      <c r="A47" s="4">
        <v>2</v>
      </c>
      <c r="B47" s="28"/>
      <c r="C47" s="45">
        <f t="shared" si="22"/>
      </c>
      <c r="D47" s="38"/>
      <c r="E47" s="31"/>
      <c r="F47" s="42">
        <f t="shared" si="23"/>
      </c>
      <c r="G47" s="40"/>
      <c r="H47" s="24"/>
      <c r="I47" s="29"/>
      <c r="J47" s="42">
        <f t="shared" si="24"/>
      </c>
      <c r="K47" s="42"/>
      <c r="L47" s="160">
        <f t="shared" si="25"/>
      </c>
      <c r="M47" s="161"/>
      <c r="N47" s="160">
        <f t="shared" si="26"/>
      </c>
      <c r="O47" s="161"/>
      <c r="P47" s="160">
        <f t="shared" si="27"/>
      </c>
      <c r="Q47" s="161"/>
      <c r="R47" s="26"/>
      <c r="S47" s="26"/>
      <c r="T47" s="26"/>
      <c r="U47" s="26"/>
      <c r="V47" s="26"/>
      <c r="W47" s="26"/>
      <c r="X47" s="15">
        <f t="shared" si="28"/>
      </c>
      <c r="Y47" s="15">
        <f t="shared" si="29"/>
      </c>
      <c r="Z47" s="16">
        <f t="shared" si="30"/>
      </c>
      <c r="AC47" s="10" t="e">
        <f t="shared" si="31"/>
        <v>#VALUE!</v>
      </c>
      <c r="AE47" s="17">
        <f t="shared" si="32"/>
        <v>0</v>
      </c>
      <c r="AF47" s="17">
        <f t="shared" si="33"/>
        <v>0</v>
      </c>
      <c r="AG47" s="17">
        <f t="shared" si="34"/>
        <v>0</v>
      </c>
      <c r="AH47" s="17">
        <f t="shared" si="35"/>
        <v>0</v>
      </c>
      <c r="AI47" s="17">
        <f t="shared" si="36"/>
        <v>0</v>
      </c>
      <c r="AJ47" s="18">
        <f t="shared" si="37"/>
        <v>0</v>
      </c>
      <c r="AS47" s="10">
        <f t="shared" si="38"/>
        <v>0</v>
      </c>
      <c r="AT47" s="10">
        <f t="shared" si="39"/>
        <v>0</v>
      </c>
      <c r="AU47" s="20">
        <f t="shared" si="40"/>
        <v>0</v>
      </c>
      <c r="AV47" s="20">
        <f t="shared" si="41"/>
        <v>0</v>
      </c>
    </row>
    <row r="48" spans="1:48" ht="18" customHeight="1">
      <c r="A48" s="4">
        <v>3</v>
      </c>
      <c r="B48" s="28"/>
      <c r="C48" s="45">
        <f t="shared" si="22"/>
      </c>
      <c r="D48" s="38"/>
      <c r="E48" s="31"/>
      <c r="F48" s="42">
        <f t="shared" si="23"/>
      </c>
      <c r="G48" s="40"/>
      <c r="H48" s="24"/>
      <c r="I48" s="29"/>
      <c r="J48" s="42">
        <f t="shared" si="24"/>
      </c>
      <c r="K48" s="42"/>
      <c r="L48" s="160">
        <f t="shared" si="25"/>
      </c>
      <c r="M48" s="161"/>
      <c r="N48" s="160">
        <f t="shared" si="26"/>
      </c>
      <c r="O48" s="161"/>
      <c r="P48" s="160">
        <f t="shared" si="27"/>
      </c>
      <c r="Q48" s="161"/>
      <c r="R48" s="26"/>
      <c r="S48" s="26"/>
      <c r="T48" s="26"/>
      <c r="U48" s="26"/>
      <c r="V48" s="26"/>
      <c r="W48" s="26"/>
      <c r="X48" s="15">
        <f t="shared" si="28"/>
      </c>
      <c r="Y48" s="15">
        <f t="shared" si="29"/>
      </c>
      <c r="Z48" s="16">
        <f t="shared" si="30"/>
      </c>
      <c r="AC48" s="10" t="e">
        <f t="shared" si="31"/>
        <v>#VALUE!</v>
      </c>
      <c r="AE48" s="17">
        <f t="shared" si="32"/>
        <v>0</v>
      </c>
      <c r="AF48" s="17">
        <f t="shared" si="33"/>
        <v>0</v>
      </c>
      <c r="AG48" s="17">
        <f t="shared" si="34"/>
        <v>0</v>
      </c>
      <c r="AH48" s="17">
        <f t="shared" si="35"/>
        <v>0</v>
      </c>
      <c r="AI48" s="17">
        <f t="shared" si="36"/>
        <v>0</v>
      </c>
      <c r="AJ48" s="18">
        <f t="shared" si="37"/>
        <v>0</v>
      </c>
      <c r="AS48" s="10">
        <f t="shared" si="38"/>
        <v>0</v>
      </c>
      <c r="AT48" s="10">
        <f t="shared" si="39"/>
        <v>0</v>
      </c>
      <c r="AU48" s="20">
        <f t="shared" si="40"/>
        <v>0</v>
      </c>
      <c r="AV48" s="20">
        <f t="shared" si="41"/>
        <v>0</v>
      </c>
    </row>
    <row r="49" spans="1:48" ht="18" customHeight="1">
      <c r="A49" s="4">
        <v>4</v>
      </c>
      <c r="B49" s="28"/>
      <c r="C49" s="45">
        <f t="shared" si="22"/>
      </c>
      <c r="D49" s="38"/>
      <c r="E49" s="31"/>
      <c r="F49" s="42">
        <f t="shared" si="23"/>
      </c>
      <c r="G49" s="40"/>
      <c r="H49" s="24"/>
      <c r="I49" s="29"/>
      <c r="J49" s="42">
        <f t="shared" si="24"/>
      </c>
      <c r="K49" s="42"/>
      <c r="L49" s="160">
        <f t="shared" si="25"/>
      </c>
      <c r="M49" s="161"/>
      <c r="N49" s="160">
        <f t="shared" si="26"/>
      </c>
      <c r="O49" s="161"/>
      <c r="P49" s="160">
        <f t="shared" si="27"/>
      </c>
      <c r="Q49" s="161"/>
      <c r="R49" s="26"/>
      <c r="S49" s="26"/>
      <c r="T49" s="26"/>
      <c r="U49" s="26"/>
      <c r="V49" s="26"/>
      <c r="W49" s="26"/>
      <c r="X49" s="15">
        <f t="shared" si="28"/>
      </c>
      <c r="Y49" s="15">
        <f t="shared" si="29"/>
      </c>
      <c r="Z49" s="16">
        <f t="shared" si="30"/>
      </c>
      <c r="AC49" s="10" t="e">
        <f t="shared" si="31"/>
        <v>#VALUE!</v>
      </c>
      <c r="AE49" s="17">
        <f t="shared" si="32"/>
        <v>0</v>
      </c>
      <c r="AF49" s="17">
        <f t="shared" si="33"/>
        <v>0</v>
      </c>
      <c r="AG49" s="17">
        <f t="shared" si="34"/>
        <v>0</v>
      </c>
      <c r="AH49" s="17">
        <f t="shared" si="35"/>
        <v>0</v>
      </c>
      <c r="AI49" s="17">
        <f t="shared" si="36"/>
        <v>0</v>
      </c>
      <c r="AJ49" s="18">
        <f t="shared" si="37"/>
        <v>0</v>
      </c>
      <c r="AS49" s="10">
        <f t="shared" si="38"/>
        <v>0</v>
      </c>
      <c r="AT49" s="10">
        <f t="shared" si="39"/>
        <v>0</v>
      </c>
      <c r="AU49" s="20">
        <f t="shared" si="40"/>
        <v>0</v>
      </c>
      <c r="AV49" s="20">
        <f t="shared" si="41"/>
        <v>0</v>
      </c>
    </row>
    <row r="50" spans="1:48" ht="18" customHeight="1">
      <c r="A50" s="4">
        <v>5</v>
      </c>
      <c r="B50" s="28"/>
      <c r="C50" s="45">
        <f t="shared" si="22"/>
      </c>
      <c r="D50" s="38"/>
      <c r="E50" s="31"/>
      <c r="F50" s="42">
        <f t="shared" si="23"/>
      </c>
      <c r="G50" s="40"/>
      <c r="H50" s="24"/>
      <c r="I50" s="29"/>
      <c r="J50" s="42">
        <f t="shared" si="24"/>
      </c>
      <c r="K50" s="42"/>
      <c r="L50" s="160">
        <f t="shared" si="25"/>
      </c>
      <c r="M50" s="161"/>
      <c r="N50" s="160">
        <f t="shared" si="26"/>
      </c>
      <c r="O50" s="161"/>
      <c r="P50" s="160">
        <f t="shared" si="27"/>
      </c>
      <c r="Q50" s="161"/>
      <c r="R50" s="26"/>
      <c r="S50" s="26"/>
      <c r="T50" s="26"/>
      <c r="U50" s="26"/>
      <c r="V50" s="26"/>
      <c r="W50" s="26"/>
      <c r="X50" s="15">
        <f t="shared" si="28"/>
      </c>
      <c r="Y50" s="15">
        <f t="shared" si="29"/>
      </c>
      <c r="Z50" s="16">
        <f t="shared" si="30"/>
      </c>
      <c r="AC50" s="10" t="e">
        <f t="shared" si="31"/>
        <v>#VALUE!</v>
      </c>
      <c r="AE50" s="17">
        <f t="shared" si="32"/>
        <v>0</v>
      </c>
      <c r="AF50" s="17">
        <f t="shared" si="33"/>
        <v>0</v>
      </c>
      <c r="AG50" s="17">
        <f t="shared" si="34"/>
        <v>0</v>
      </c>
      <c r="AH50" s="17">
        <f t="shared" si="35"/>
        <v>0</v>
      </c>
      <c r="AI50" s="17">
        <f t="shared" si="36"/>
        <v>0</v>
      </c>
      <c r="AJ50" s="18">
        <f t="shared" si="37"/>
        <v>0</v>
      </c>
      <c r="AS50" s="10">
        <f t="shared" si="38"/>
        <v>0</v>
      </c>
      <c r="AT50" s="10">
        <f t="shared" si="39"/>
        <v>0</v>
      </c>
      <c r="AU50" s="20">
        <f t="shared" si="40"/>
        <v>0</v>
      </c>
      <c r="AV50" s="20">
        <f t="shared" si="41"/>
        <v>0</v>
      </c>
    </row>
    <row r="51" spans="1:48" ht="18" customHeight="1">
      <c r="A51" s="4">
        <v>6</v>
      </c>
      <c r="B51" s="28"/>
      <c r="C51" s="45">
        <f t="shared" si="22"/>
      </c>
      <c r="D51" s="38"/>
      <c r="E51" s="31"/>
      <c r="F51" s="42">
        <f t="shared" si="23"/>
      </c>
      <c r="G51" s="40"/>
      <c r="H51" s="24"/>
      <c r="I51" s="29"/>
      <c r="J51" s="42">
        <f t="shared" si="24"/>
      </c>
      <c r="K51" s="42"/>
      <c r="L51" s="160">
        <f t="shared" si="25"/>
      </c>
      <c r="M51" s="161"/>
      <c r="N51" s="160">
        <f t="shared" si="26"/>
      </c>
      <c r="O51" s="161"/>
      <c r="P51" s="160">
        <f t="shared" si="27"/>
      </c>
      <c r="Q51" s="161"/>
      <c r="R51" s="26"/>
      <c r="S51" s="26"/>
      <c r="T51" s="26"/>
      <c r="U51" s="26"/>
      <c r="V51" s="26"/>
      <c r="W51" s="26"/>
      <c r="X51" s="15">
        <f t="shared" si="28"/>
      </c>
      <c r="Y51" s="15">
        <f t="shared" si="29"/>
      </c>
      <c r="Z51" s="16">
        <f t="shared" si="30"/>
      </c>
      <c r="AC51" s="10" t="e">
        <f t="shared" si="31"/>
        <v>#VALUE!</v>
      </c>
      <c r="AE51" s="17">
        <f t="shared" si="32"/>
        <v>0</v>
      </c>
      <c r="AF51" s="17">
        <f t="shared" si="33"/>
        <v>0</v>
      </c>
      <c r="AG51" s="17">
        <f t="shared" si="34"/>
        <v>0</v>
      </c>
      <c r="AH51" s="17">
        <f t="shared" si="35"/>
        <v>0</v>
      </c>
      <c r="AI51" s="17">
        <f t="shared" si="36"/>
        <v>0</v>
      </c>
      <c r="AJ51" s="18">
        <f t="shared" si="37"/>
        <v>0</v>
      </c>
      <c r="AS51" s="10">
        <f t="shared" si="38"/>
        <v>0</v>
      </c>
      <c r="AT51" s="10">
        <f t="shared" si="39"/>
        <v>0</v>
      </c>
      <c r="AU51" s="20">
        <f t="shared" si="40"/>
        <v>0</v>
      </c>
      <c r="AV51" s="20">
        <f t="shared" si="41"/>
        <v>0</v>
      </c>
    </row>
    <row r="52" spans="1:48" ht="18" customHeight="1">
      <c r="A52" s="4">
        <v>7</v>
      </c>
      <c r="B52" s="28"/>
      <c r="C52" s="45">
        <f t="shared" si="22"/>
      </c>
      <c r="D52" s="38"/>
      <c r="E52" s="31"/>
      <c r="F52" s="42">
        <f t="shared" si="23"/>
      </c>
      <c r="G52" s="40"/>
      <c r="H52" s="24"/>
      <c r="I52" s="29"/>
      <c r="J52" s="42">
        <f t="shared" si="24"/>
      </c>
      <c r="K52" s="42"/>
      <c r="L52" s="160">
        <f t="shared" si="25"/>
      </c>
      <c r="M52" s="161"/>
      <c r="N52" s="160">
        <f t="shared" si="26"/>
      </c>
      <c r="O52" s="161"/>
      <c r="P52" s="160">
        <f t="shared" si="27"/>
      </c>
      <c r="Q52" s="161"/>
      <c r="R52" s="26"/>
      <c r="S52" s="26"/>
      <c r="T52" s="26"/>
      <c r="U52" s="26"/>
      <c r="V52" s="26"/>
      <c r="W52" s="26"/>
      <c r="X52" s="15">
        <f t="shared" si="28"/>
      </c>
      <c r="Y52" s="15">
        <f t="shared" si="29"/>
      </c>
      <c r="Z52" s="16">
        <f t="shared" si="30"/>
      </c>
      <c r="AC52" s="10" t="e">
        <f t="shared" si="31"/>
        <v>#VALUE!</v>
      </c>
      <c r="AE52" s="17">
        <f t="shared" si="32"/>
        <v>0</v>
      </c>
      <c r="AF52" s="17">
        <f t="shared" si="33"/>
        <v>0</v>
      </c>
      <c r="AG52" s="17">
        <f t="shared" si="34"/>
        <v>0</v>
      </c>
      <c r="AH52" s="17">
        <f t="shared" si="35"/>
        <v>0</v>
      </c>
      <c r="AI52" s="17">
        <f t="shared" si="36"/>
        <v>0</v>
      </c>
      <c r="AJ52" s="18">
        <f t="shared" si="37"/>
        <v>0</v>
      </c>
      <c r="AS52" s="10">
        <f t="shared" si="38"/>
        <v>0</v>
      </c>
      <c r="AT52" s="10">
        <f t="shared" si="39"/>
        <v>0</v>
      </c>
      <c r="AU52" s="20">
        <f t="shared" si="40"/>
        <v>0</v>
      </c>
      <c r="AV52" s="20">
        <f t="shared" si="41"/>
        <v>0</v>
      </c>
    </row>
    <row r="53" spans="1:48" ht="18" customHeight="1">
      <c r="A53" s="4">
        <v>8</v>
      </c>
      <c r="B53" s="28"/>
      <c r="C53" s="45">
        <f t="shared" si="22"/>
      </c>
      <c r="D53" s="38"/>
      <c r="E53" s="31"/>
      <c r="F53" s="42">
        <f t="shared" si="23"/>
      </c>
      <c r="G53" s="40"/>
      <c r="H53" s="24"/>
      <c r="I53" s="29"/>
      <c r="J53" s="42">
        <f t="shared" si="24"/>
      </c>
      <c r="K53" s="42"/>
      <c r="L53" s="160">
        <f t="shared" si="25"/>
      </c>
      <c r="M53" s="161"/>
      <c r="N53" s="160">
        <f t="shared" si="26"/>
      </c>
      <c r="O53" s="161"/>
      <c r="P53" s="160">
        <f t="shared" si="27"/>
      </c>
      <c r="Q53" s="161"/>
      <c r="R53" s="26"/>
      <c r="S53" s="26"/>
      <c r="T53" s="26"/>
      <c r="U53" s="26"/>
      <c r="V53" s="26"/>
      <c r="W53" s="26"/>
      <c r="X53" s="15">
        <f t="shared" si="28"/>
      </c>
      <c r="Y53" s="15">
        <f t="shared" si="29"/>
      </c>
      <c r="Z53" s="16">
        <f t="shared" si="30"/>
      </c>
      <c r="AC53" s="10" t="e">
        <f t="shared" si="31"/>
        <v>#VALUE!</v>
      </c>
      <c r="AE53" s="17">
        <f t="shared" si="32"/>
        <v>0</v>
      </c>
      <c r="AF53" s="17">
        <f t="shared" si="33"/>
        <v>0</v>
      </c>
      <c r="AG53" s="17">
        <f t="shared" si="34"/>
        <v>0</v>
      </c>
      <c r="AH53" s="17">
        <f t="shared" si="35"/>
        <v>0</v>
      </c>
      <c r="AI53" s="17">
        <f t="shared" si="36"/>
        <v>0</v>
      </c>
      <c r="AJ53" s="18">
        <f t="shared" si="37"/>
        <v>0</v>
      </c>
      <c r="AS53" s="10">
        <f t="shared" si="38"/>
        <v>0</v>
      </c>
      <c r="AT53" s="10">
        <f t="shared" si="39"/>
        <v>0</v>
      </c>
      <c r="AU53" s="20">
        <f t="shared" si="40"/>
        <v>0</v>
      </c>
      <c r="AV53" s="20">
        <f t="shared" si="41"/>
        <v>0</v>
      </c>
    </row>
    <row r="54" spans="1:48" ht="18" customHeight="1">
      <c r="A54" s="4">
        <v>9</v>
      </c>
      <c r="B54" s="28"/>
      <c r="C54" s="45">
        <f t="shared" si="22"/>
      </c>
      <c r="D54" s="38"/>
      <c r="E54" s="31"/>
      <c r="F54" s="42">
        <f t="shared" si="23"/>
      </c>
      <c r="G54" s="40"/>
      <c r="H54" s="24"/>
      <c r="I54" s="29"/>
      <c r="J54" s="42">
        <f t="shared" si="24"/>
      </c>
      <c r="K54" s="42"/>
      <c r="L54" s="160">
        <f t="shared" si="25"/>
      </c>
      <c r="M54" s="161"/>
      <c r="N54" s="160">
        <f t="shared" si="26"/>
      </c>
      <c r="O54" s="161"/>
      <c r="P54" s="160">
        <f t="shared" si="27"/>
      </c>
      <c r="Q54" s="161"/>
      <c r="R54" s="26"/>
      <c r="S54" s="26"/>
      <c r="T54" s="26"/>
      <c r="U54" s="26"/>
      <c r="V54" s="26"/>
      <c r="W54" s="26"/>
      <c r="X54" s="15">
        <f t="shared" si="28"/>
      </c>
      <c r="Y54" s="15">
        <f t="shared" si="29"/>
      </c>
      <c r="Z54" s="16">
        <f t="shared" si="30"/>
      </c>
      <c r="AC54" s="10" t="e">
        <f t="shared" si="31"/>
        <v>#VALUE!</v>
      </c>
      <c r="AE54" s="17">
        <f t="shared" si="32"/>
        <v>0</v>
      </c>
      <c r="AF54" s="17">
        <f t="shared" si="33"/>
        <v>0</v>
      </c>
      <c r="AG54" s="17">
        <f t="shared" si="34"/>
        <v>0</v>
      </c>
      <c r="AH54" s="17">
        <f t="shared" si="35"/>
        <v>0</v>
      </c>
      <c r="AI54" s="17">
        <f t="shared" si="36"/>
        <v>0</v>
      </c>
      <c r="AJ54" s="18">
        <f t="shared" si="37"/>
        <v>0</v>
      </c>
      <c r="AS54" s="10">
        <f t="shared" si="38"/>
        <v>0</v>
      </c>
      <c r="AT54" s="10">
        <f t="shared" si="39"/>
        <v>0</v>
      </c>
      <c r="AU54" s="20">
        <f t="shared" si="40"/>
        <v>0</v>
      </c>
      <c r="AV54" s="20">
        <f t="shared" si="41"/>
        <v>0</v>
      </c>
    </row>
    <row r="55" spans="1:48" ht="18" customHeight="1">
      <c r="A55" s="4">
        <v>10</v>
      </c>
      <c r="B55" s="28"/>
      <c r="C55" s="45">
        <f t="shared" si="22"/>
      </c>
      <c r="D55" s="38"/>
      <c r="E55" s="31"/>
      <c r="F55" s="42">
        <f t="shared" si="23"/>
      </c>
      <c r="G55" s="40"/>
      <c r="H55" s="24"/>
      <c r="I55" s="29"/>
      <c r="J55" s="42">
        <f t="shared" si="24"/>
      </c>
      <c r="K55" s="42"/>
      <c r="L55" s="160">
        <f t="shared" si="25"/>
      </c>
      <c r="M55" s="161"/>
      <c r="N55" s="160">
        <f t="shared" si="26"/>
      </c>
      <c r="O55" s="161"/>
      <c r="P55" s="160">
        <f t="shared" si="27"/>
      </c>
      <c r="Q55" s="161"/>
      <c r="R55" s="26"/>
      <c r="S55" s="26"/>
      <c r="T55" s="26"/>
      <c r="U55" s="26"/>
      <c r="V55" s="26"/>
      <c r="W55" s="26"/>
      <c r="X55" s="15">
        <f t="shared" si="28"/>
      </c>
      <c r="Y55" s="15">
        <f t="shared" si="29"/>
      </c>
      <c r="Z55" s="16">
        <f t="shared" si="30"/>
      </c>
      <c r="AC55" s="10" t="e">
        <f t="shared" si="31"/>
        <v>#VALUE!</v>
      </c>
      <c r="AE55" s="17">
        <f t="shared" si="32"/>
        <v>0</v>
      </c>
      <c r="AF55" s="17">
        <f t="shared" si="33"/>
        <v>0</v>
      </c>
      <c r="AG55" s="17">
        <f t="shared" si="34"/>
        <v>0</v>
      </c>
      <c r="AH55" s="17">
        <f t="shared" si="35"/>
        <v>0</v>
      </c>
      <c r="AI55" s="17">
        <f t="shared" si="36"/>
        <v>0</v>
      </c>
      <c r="AJ55" s="18">
        <f t="shared" si="37"/>
        <v>0</v>
      </c>
      <c r="AS55" s="10">
        <f t="shared" si="38"/>
        <v>0</v>
      </c>
      <c r="AT55" s="10">
        <f t="shared" si="39"/>
        <v>0</v>
      </c>
      <c r="AU55" s="20">
        <f t="shared" si="40"/>
        <v>0</v>
      </c>
      <c r="AV55" s="20">
        <f t="shared" si="41"/>
        <v>0</v>
      </c>
    </row>
  </sheetData>
  <sheetProtection sheet="1" formatCells="0" formatColumns="0" formatRows="0" selectLockedCells="1"/>
  <mergeCells count="60">
    <mergeCell ref="A5:A6"/>
    <mergeCell ref="AL5:AP5"/>
    <mergeCell ref="Y5:Y6"/>
    <mergeCell ref="Z5:Z6"/>
    <mergeCell ref="J5:J6"/>
    <mergeCell ref="AE5:AI5"/>
    <mergeCell ref="R5:X5"/>
    <mergeCell ref="L5:Q5"/>
    <mergeCell ref="F5:F6"/>
    <mergeCell ref="E5:E6"/>
    <mergeCell ref="L46:M46"/>
    <mergeCell ref="N46:O46"/>
    <mergeCell ref="P46:Q46"/>
    <mergeCell ref="A44:A45"/>
    <mergeCell ref="C44:C45"/>
    <mergeCell ref="F44:F45"/>
    <mergeCell ref="J44:J45"/>
    <mergeCell ref="Z44:Z45"/>
    <mergeCell ref="L44:Q44"/>
    <mergeCell ref="L45:M45"/>
    <mergeCell ref="N45:O45"/>
    <mergeCell ref="P45:Q45"/>
    <mergeCell ref="R44:X44"/>
    <mergeCell ref="Y44:Y45"/>
    <mergeCell ref="L47:M47"/>
    <mergeCell ref="N47:O47"/>
    <mergeCell ref="P47:Q47"/>
    <mergeCell ref="L48:M48"/>
    <mergeCell ref="N48:O48"/>
    <mergeCell ref="P48:Q48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N54:O54"/>
    <mergeCell ref="P54:Q54"/>
    <mergeCell ref="B5:B6"/>
    <mergeCell ref="K5:K6"/>
    <mergeCell ref="I5:I6"/>
    <mergeCell ref="H5:H6"/>
    <mergeCell ref="G5:G6"/>
    <mergeCell ref="C5:C6"/>
    <mergeCell ref="L51:M51"/>
    <mergeCell ref="N51:O51"/>
    <mergeCell ref="A43:Z43"/>
    <mergeCell ref="A4:Z4"/>
    <mergeCell ref="L55:M55"/>
    <mergeCell ref="N55:O55"/>
    <mergeCell ref="P55:Q55"/>
    <mergeCell ref="D5:D6"/>
    <mergeCell ref="L53:M53"/>
    <mergeCell ref="N53:O53"/>
    <mergeCell ref="P53:Q53"/>
    <mergeCell ref="L54:M54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86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LEGACY</dc:creator>
  <cp:keywords/>
  <dc:description/>
  <cp:lastModifiedBy>sarara</cp:lastModifiedBy>
  <cp:lastPrinted>2011-08-29T04:13:49Z</cp:lastPrinted>
  <dcterms:created xsi:type="dcterms:W3CDTF">2010-02-23T03:10:40Z</dcterms:created>
  <dcterms:modified xsi:type="dcterms:W3CDTF">2011-08-29T04:15:41Z</dcterms:modified>
  <cp:category/>
  <cp:version/>
  <cp:contentType/>
  <cp:contentStatus/>
</cp:coreProperties>
</file>