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25" tabRatio="751" activeTab="1"/>
  </bookViews>
  <sheets>
    <sheet name="ミ女" sheetId="1" r:id="rId1"/>
    <sheet name="ミ男" sheetId="2" r:id="rId2"/>
    <sheet name="低女" sheetId="3" r:id="rId3"/>
    <sheet name="低男" sheetId="4" r:id="rId4"/>
    <sheet name="高女" sheetId="5" r:id="rId5"/>
    <sheet name="高男" sheetId="6" r:id="rId6"/>
    <sheet name="中女" sheetId="7" r:id="rId7"/>
    <sheet name="中男" sheetId="8" r:id="rId8"/>
    <sheet name="高以上女" sheetId="9" r:id="rId9"/>
    <sheet name="高以上男" sheetId="10" r:id="rId10"/>
    <sheet name="ｵｰﾌﾟﾝ順位女" sheetId="11" r:id="rId11"/>
    <sheet name="ｵｰﾌﾟﾝ順位男" sheetId="12" r:id="rId12"/>
    <sheet name="団体" sheetId="13" r:id="rId13"/>
  </sheets>
  <definedNames>
    <definedName name="_xlnm.Print_Area" localSheetId="10">'ｵｰﾌﾟﾝ順位女'!$A$57:$S$72</definedName>
    <definedName name="_xlnm.Print_Area" localSheetId="11">'ｵｰﾌﾟﾝ順位男'!$A$48:$S$63</definedName>
    <definedName name="_xlnm.Print_Area" localSheetId="0">'ミ女'!$A$40:$S$55</definedName>
    <definedName name="_xlnm.Print_Area" localSheetId="1">'ミ男'!$A$40:$S$55</definedName>
    <definedName name="_xlnm.Print_Area" localSheetId="8">'高以上女'!$A$40:$S$55</definedName>
    <definedName name="_xlnm.Print_Area" localSheetId="9">'高以上男'!$A$40:$S$55</definedName>
    <definedName name="_xlnm.Print_Area" localSheetId="4">'高女'!$A$40:$S$55</definedName>
    <definedName name="_xlnm.Print_Area" localSheetId="5">'高男'!$A$40:$S$55</definedName>
    <definedName name="_xlnm.Print_Area" localSheetId="6">'中女'!$A$40:$S$55</definedName>
    <definedName name="_xlnm.Print_Area" localSheetId="7">'中男'!$A$42:$S$55</definedName>
    <definedName name="_xlnm.Print_Area" localSheetId="2">'低女'!$A$40:$S$56</definedName>
    <definedName name="_xlnm.Print_Area" localSheetId="3">'低男'!$A$40:$S$55</definedName>
  </definedNames>
  <calcPr fullCalcOnLoad="1"/>
</workbook>
</file>

<file path=xl/sharedStrings.xml><?xml version="1.0" encoding="utf-8"?>
<sst xmlns="http://schemas.openxmlformats.org/spreadsheetml/2006/main" count="1196" uniqueCount="218">
  <si>
    <t>試技順</t>
  </si>
  <si>
    <t>所属</t>
  </si>
  <si>
    <t>ミドルクラス　女子</t>
  </si>
  <si>
    <t>１審</t>
  </si>
  <si>
    <t>２審</t>
  </si>
  <si>
    <t>３審</t>
  </si>
  <si>
    <t>４審</t>
  </si>
  <si>
    <t>５審</t>
  </si>
  <si>
    <t>難度</t>
  </si>
  <si>
    <t>合計</t>
  </si>
  <si>
    <t>修正前順位</t>
  </si>
  <si>
    <t>順位再計算</t>
  </si>
  <si>
    <t>選手名</t>
  </si>
  <si>
    <t>※「順位」「修正前順位」の数式は変更要</t>
  </si>
  <si>
    <t>規定</t>
  </si>
  <si>
    <t>自由</t>
  </si>
  <si>
    <t>演規1</t>
  </si>
  <si>
    <t>演規2</t>
  </si>
  <si>
    <t>演規3</t>
  </si>
  <si>
    <t>演規4</t>
  </si>
  <si>
    <t>演規5</t>
  </si>
  <si>
    <t>演規合計</t>
  </si>
  <si>
    <t>演自1</t>
  </si>
  <si>
    <t>演自2</t>
  </si>
  <si>
    <t>演自3</t>
  </si>
  <si>
    <t>演自4</t>
  </si>
  <si>
    <t>演自5</t>
  </si>
  <si>
    <t>演自合計</t>
  </si>
  <si>
    <t>予選順位</t>
  </si>
  <si>
    <t>自由演技審総合計÷1000</t>
  </si>
  <si>
    <t>予選合計</t>
  </si>
  <si>
    <t>予選合計×1000000</t>
  </si>
  <si>
    <t>自由合計×1000</t>
  </si>
  <si>
    <t>予選</t>
  </si>
  <si>
    <t>決勝</t>
  </si>
  <si>
    <t>総合計</t>
  </si>
  <si>
    <t>最終順位</t>
  </si>
  <si>
    <t>総合計×1000000</t>
  </si>
  <si>
    <t>決勝進出人数</t>
  </si>
  <si>
    <t>ミドルクラス　男子</t>
  </si>
  <si>
    <t>小学校低学年　女子</t>
  </si>
  <si>
    <t>小学校低学年　男子</t>
  </si>
  <si>
    <t>小学校高学年　女子</t>
  </si>
  <si>
    <t>小学校高学年　男子</t>
  </si>
  <si>
    <t>中学生　女子</t>
  </si>
  <si>
    <t>中学生　男子</t>
  </si>
  <si>
    <t>学年</t>
  </si>
  <si>
    <t>所　　属</t>
  </si>
  <si>
    <t>第５回　全九州トランポリン競技選手権大会</t>
  </si>
  <si>
    <t>オープン男子</t>
  </si>
  <si>
    <t>予選</t>
  </si>
  <si>
    <t>オープン女子</t>
  </si>
  <si>
    <t>高校生以上　女子</t>
  </si>
  <si>
    <t>高校生以上　男子</t>
  </si>
  <si>
    <t>福
岡
県</t>
  </si>
  <si>
    <t>熊
本
県</t>
  </si>
  <si>
    <t>宮
崎
県</t>
  </si>
  <si>
    <t>県  対  抗  戦</t>
  </si>
  <si>
    <t>主審：福元　学、　１審：白川豊和、　２審：堀川美保、　３審：稲留和成、　４審：皿良五夫、　５審：又吉健一、　難度審：河村和哉、竹嵜由美</t>
  </si>
  <si>
    <t>第７回　全九州トランポリン競技選手権大会</t>
  </si>
  <si>
    <t>第7回　全九州トランポリン競技選手権大会</t>
  </si>
  <si>
    <t>第７回　全九州トランポリン競技選手権大会</t>
  </si>
  <si>
    <t>最高演技点賞</t>
  </si>
  <si>
    <t>宮口　夕葵</t>
  </si>
  <si>
    <t>中1</t>
  </si>
  <si>
    <t>ウイングラーナ</t>
  </si>
  <si>
    <t>久永　　愛</t>
  </si>
  <si>
    <t>中１</t>
  </si>
  <si>
    <t>ＴＣ　ＲＡＲＡ</t>
  </si>
  <si>
    <t>又吉　倫愛奈</t>
  </si>
  <si>
    <t>小１</t>
  </si>
  <si>
    <t>うるまＴＣ</t>
  </si>
  <si>
    <t>潟山　果穂</t>
  </si>
  <si>
    <t>中3</t>
  </si>
  <si>
    <t>當銘　杏</t>
  </si>
  <si>
    <t>小４</t>
  </si>
  <si>
    <t>東町　柴奈</t>
  </si>
  <si>
    <t>小5</t>
  </si>
  <si>
    <t>宮城　姫奈</t>
  </si>
  <si>
    <t>迎　まりな</t>
  </si>
  <si>
    <t>本田　絵梨奈</t>
  </si>
  <si>
    <t>みえＴＣ</t>
  </si>
  <si>
    <t>緒方　野々花</t>
  </si>
  <si>
    <t>生田　海帆</t>
  </si>
  <si>
    <t>熊本ＴＣ</t>
  </si>
  <si>
    <t>古賀　鈴奈</t>
  </si>
  <si>
    <t>小野雅子</t>
  </si>
  <si>
    <t>中2</t>
  </si>
  <si>
    <t>スペースウォーク</t>
  </si>
  <si>
    <t>阿部　紗香</t>
  </si>
  <si>
    <t>宮城　寿奈</t>
  </si>
  <si>
    <t>小2</t>
  </si>
  <si>
    <t>伊藤　紗希</t>
  </si>
  <si>
    <t>西薗　麻稀</t>
  </si>
  <si>
    <t>大沢　陽菜</t>
  </si>
  <si>
    <t>小６</t>
  </si>
  <si>
    <t>原　諷花</t>
  </si>
  <si>
    <t>小3</t>
  </si>
  <si>
    <t>姶良ｽﾎﾟｰﾂｸﾗﾌﾞ</t>
  </si>
  <si>
    <t>久高　明日莉</t>
  </si>
  <si>
    <t>小５</t>
  </si>
  <si>
    <t>星　優佳</t>
  </si>
  <si>
    <t>潟山　喜子</t>
  </si>
  <si>
    <t>呉屋　絢音</t>
  </si>
  <si>
    <t>橋口　燦名</t>
  </si>
  <si>
    <t>仲眞　鈴花</t>
  </si>
  <si>
    <t>丸野　結喜</t>
  </si>
  <si>
    <t>小3</t>
  </si>
  <si>
    <t>ＴＣ・ＲＡＲＡ</t>
  </si>
  <si>
    <t>新美汰樹</t>
  </si>
  <si>
    <t>今村　康志</t>
  </si>
  <si>
    <t>蓑田　政明</t>
  </si>
  <si>
    <t>上原　紬</t>
  </si>
  <si>
    <t>出口　悠介</t>
  </si>
  <si>
    <t>戸田　智稀</t>
  </si>
  <si>
    <t>エアーフロート</t>
  </si>
  <si>
    <t>エアーフロート</t>
  </si>
  <si>
    <t>柳井愛梨</t>
  </si>
  <si>
    <t>スペースウォーク</t>
  </si>
  <si>
    <t>角田　萌華</t>
  </si>
  <si>
    <t>熊本ＴＣ</t>
  </si>
  <si>
    <t>小溝真凛</t>
  </si>
  <si>
    <t>前田　桃花</t>
  </si>
  <si>
    <t>杉元　鈴奈</t>
  </si>
  <si>
    <t>宮崎　智祐也</t>
  </si>
  <si>
    <t>山野　伊武基</t>
  </si>
  <si>
    <t>本田大智</t>
  </si>
  <si>
    <t>坂口　太一</t>
  </si>
  <si>
    <t>牟田原　一心</t>
  </si>
  <si>
    <t>小林Ｔ．ＪＵＮＰＩＮ</t>
  </si>
  <si>
    <t>一川　澄人</t>
  </si>
  <si>
    <t>楠　玲弥</t>
  </si>
  <si>
    <t>武内　咲英</t>
  </si>
  <si>
    <t>八代ＴＣ</t>
  </si>
  <si>
    <t>家吉舞理</t>
  </si>
  <si>
    <t>ＬＵＫＡ</t>
  </si>
  <si>
    <t>宮里　杏胡</t>
  </si>
  <si>
    <t>ﾍﾟﾋﾟｰﾉﾌﾞﾙｰｽｶｲTC</t>
  </si>
  <si>
    <t>壱岐　ほのか</t>
  </si>
  <si>
    <t>杉元　春風</t>
  </si>
  <si>
    <t>大場愛実</t>
  </si>
  <si>
    <t>植松　遥菜</t>
  </si>
  <si>
    <t>植松　綾菜</t>
  </si>
  <si>
    <t>赤星うらら</t>
  </si>
  <si>
    <t>堀川　真良</t>
  </si>
  <si>
    <t>知念　大空</t>
  </si>
  <si>
    <t>杉元　美波</t>
  </si>
  <si>
    <t>大塚　絢唯</t>
  </si>
  <si>
    <t>家吉理音</t>
  </si>
  <si>
    <t>本山　若菜</t>
  </si>
  <si>
    <t>日高玄翔</t>
  </si>
  <si>
    <t>小林コスモス</t>
  </si>
  <si>
    <t>平田　俊輝</t>
  </si>
  <si>
    <t>中村智弥</t>
  </si>
  <si>
    <t>宇津宮匠</t>
  </si>
  <si>
    <t>浪本　陸功</t>
  </si>
  <si>
    <t>日高矢翔</t>
  </si>
  <si>
    <t>石田　孝</t>
  </si>
  <si>
    <t>井ノ上直哉</t>
  </si>
  <si>
    <t>草場智之</t>
  </si>
  <si>
    <t>吉ノ薗　悠李</t>
  </si>
  <si>
    <t>山本凌駕</t>
  </si>
  <si>
    <t>竹上　直希</t>
  </si>
  <si>
    <t>松本章吾</t>
  </si>
  <si>
    <t>大久保楓馬</t>
  </si>
  <si>
    <t>間　愛有光</t>
  </si>
  <si>
    <t>竹嵜　姫花</t>
  </si>
  <si>
    <t>種子田　麻衣</t>
  </si>
  <si>
    <t>赤星　遼</t>
  </si>
  <si>
    <t>岡部優海</t>
  </si>
  <si>
    <t>壱岐　ひなた</t>
  </si>
  <si>
    <t>奥津充子</t>
  </si>
  <si>
    <t>今村　栞</t>
  </si>
  <si>
    <t>梅木　翔</t>
  </si>
  <si>
    <t>小川　諒大</t>
  </si>
  <si>
    <t>牧野悠利</t>
  </si>
  <si>
    <t>甲斐　紀光</t>
  </si>
  <si>
    <t>みえＴＣ</t>
  </si>
  <si>
    <t>村田優太郎</t>
  </si>
  <si>
    <t>荒川由章</t>
  </si>
  <si>
    <t>小原　悠晴</t>
  </si>
  <si>
    <t>楠　海侑</t>
  </si>
  <si>
    <t>間　翔梧</t>
  </si>
  <si>
    <t>牧野励弥</t>
  </si>
  <si>
    <t>古川　翔</t>
  </si>
  <si>
    <t>中山　琴葉</t>
  </si>
  <si>
    <t>徳田菜々美</t>
  </si>
  <si>
    <t>川越　琴音</t>
  </si>
  <si>
    <t>平河　すみれ</t>
  </si>
  <si>
    <t>殿所　加奈子</t>
  </si>
  <si>
    <t>鎌田　優実</t>
  </si>
  <si>
    <t>生駒　紗彩</t>
  </si>
  <si>
    <t>栫井　咲</t>
  </si>
  <si>
    <t>池田　成諒</t>
  </si>
  <si>
    <t>一般</t>
  </si>
  <si>
    <t>清川敏史</t>
  </si>
  <si>
    <t>小川　結生</t>
  </si>
  <si>
    <t>石田順平</t>
  </si>
  <si>
    <t>河村和哉</t>
  </si>
  <si>
    <t>牧野清孝</t>
  </si>
  <si>
    <t>木元新伍</t>
  </si>
  <si>
    <t>吉行　聡</t>
  </si>
  <si>
    <t>てぃだＴＣ</t>
  </si>
  <si>
    <r>
      <t xml:space="preserve">所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属</t>
    </r>
  </si>
  <si>
    <r>
      <t>選 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</si>
  <si>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宮崎樹莉亜</t>
  </si>
  <si>
    <r>
      <t>7</t>
    </r>
    <r>
      <rPr>
        <sz val="11"/>
        <rFont val="ＭＳ Ｐゴシック"/>
        <family val="3"/>
      </rPr>
      <t>..3</t>
    </r>
  </si>
  <si>
    <t>主審：吉行　聡、　１審：大野千晶、　２審：稲留和成、　３審：髙田裕一、　４審：河村和哉、　５審：竹嵜道夫、　難度審：牧野清孝、楠富美代</t>
  </si>
  <si>
    <t>主審：竹嵜由美、　１審：知念　真、　２審：皿良五夫、　３審：川中幸明、　４審：白川豊和、　５審：堀川美保、　難度審：柳橋昌一、松本美華</t>
  </si>
  <si>
    <t>主審：吉行　聡、　１審：大野千晶、　２審：稲留和成、　３審：髙田裕一、　４審：河村和哉、　５審：竹嵜道夫、　難度審：牧野清孝、家吉順子</t>
  </si>
  <si>
    <t>主審：竹嵜由美、　１審：知念　真、　２審：皿良五夫、　３審：川中幸明、　４審：白川豊和、　５審：堀川美保、　難度審：柳橋昌一、上杉里香</t>
  </si>
  <si>
    <t>　</t>
  </si>
  <si>
    <t>一般</t>
  </si>
  <si>
    <t>訂正後</t>
  </si>
  <si>
    <t>一般</t>
  </si>
  <si>
    <t>所　　　　　属</t>
  </si>
  <si>
    <t>予　　　　選</t>
  </si>
  <si>
    <t>決　　　　　勝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</si>
</sst>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.0_);[Red]\(0.0\)"/>
    <numFmt numFmtId="180" formatCode="0.000"/>
    <numFmt numFmtId="181" formatCode="0.0000"/>
    <numFmt numFmtId="182" formatCode="0.0000_);[Red]\(0.0000\)"/>
    <numFmt numFmtId="183" formatCode="0.00_);[Red]\(0.00\)"/>
    <numFmt numFmtId="184" formatCode="0.000_);[Red]\(0.000\)"/>
    <numFmt numFmtId="185" formatCode="0.00000_);[Red]\(0.00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0000000000000000000000000000_);[Red]\(0.000000000000000000000000000000\)"/>
    <numFmt numFmtId="192" formatCode="0.000000000000000000000000000000_ "/>
    <numFmt numFmtId="193" formatCode="0.000000_);[Red]\(0.0000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2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8" fontId="0" fillId="32" borderId="10" xfId="0" applyNumberFormat="1" applyFont="1" applyFill="1" applyBorder="1" applyAlignment="1" applyProtection="1">
      <alignment vertic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32" borderId="0" xfId="0" applyFont="1" applyFill="1" applyAlignment="1">
      <alignment vertical="center"/>
    </xf>
    <xf numFmtId="179" fontId="0" fillId="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82" fontId="0" fillId="0" borderId="0" xfId="0" applyNumberFormat="1" applyFont="1" applyFill="1" applyBorder="1" applyAlignment="1">
      <alignment vertical="center"/>
    </xf>
    <xf numFmtId="178" fontId="0" fillId="32" borderId="10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shrinkToFit="1"/>
    </xf>
    <xf numFmtId="179" fontId="0" fillId="0" borderId="10" xfId="0" applyNumberFormat="1" applyFont="1" applyBorder="1" applyAlignment="1">
      <alignment horizontal="center" vertical="center" shrinkToFit="1"/>
    </xf>
    <xf numFmtId="179" fontId="5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8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0" fillId="0" borderId="1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0" xfId="61" applyFont="1" applyBorder="1" applyAlignment="1">
      <alignment horizontal="distributed" vertical="center" wrapText="1" indent="1"/>
      <protection/>
    </xf>
    <xf numFmtId="0" fontId="5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distributed" vertical="center" indent="1"/>
      <protection/>
    </xf>
    <xf numFmtId="0" fontId="5" fillId="0" borderId="10" xfId="61" applyFont="1" applyFill="1" applyBorder="1" applyAlignment="1">
      <alignment horizontal="distributed" vertical="center" wrapText="1" indent="1"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distributed" vertical="center" indent="1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distributed" vertical="center" inden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distributed" vertical="center" indent="1"/>
      <protection/>
    </xf>
    <xf numFmtId="0" fontId="5" fillId="0" borderId="10" xfId="61" applyNumberFormat="1" applyFont="1" applyFill="1" applyBorder="1" applyAlignment="1">
      <alignment horizontal="distributed" vertical="center" indent="1"/>
      <protection/>
    </xf>
    <xf numFmtId="0" fontId="5" fillId="0" borderId="11" xfId="61" applyFont="1" applyFill="1" applyBorder="1" applyAlignment="1">
      <alignment horizontal="distributed" vertical="center" inden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distributed" vertical="center" wrapText="1"/>
      <protection/>
    </xf>
    <xf numFmtId="0" fontId="5" fillId="0" borderId="10" xfId="61" applyFont="1" applyFill="1" applyBorder="1" applyAlignment="1">
      <alignment horizontal="distributed" vertical="center" indent="1" shrinkToFit="1"/>
      <protection/>
    </xf>
    <xf numFmtId="0" fontId="51" fillId="0" borderId="10" xfId="61" applyFont="1" applyFill="1" applyBorder="1" applyAlignment="1">
      <alignment horizontal="distributed" vertical="center" wrapText="1" indent="1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51" fillId="0" borderId="10" xfId="61" applyFont="1" applyBorder="1" applyAlignment="1">
      <alignment horizontal="distributed" vertical="center" wrapText="1" indent="1"/>
      <protection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0" fillId="0" borderId="10" xfId="0" applyFont="1" applyBorder="1" applyAlignment="1" applyProtection="1">
      <alignment horizontal="distributed" vertical="center" indent="1" shrinkToFit="1"/>
      <protection locked="0"/>
    </xf>
    <xf numFmtId="0" fontId="8" fillId="0" borderId="0" xfId="0" applyFont="1" applyBorder="1" applyAlignment="1">
      <alignment horizontal="distributed" vertical="center" indent="1" shrinkToFit="1"/>
    </xf>
    <xf numFmtId="0" fontId="0" fillId="0" borderId="0" xfId="0" applyFont="1" applyBorder="1" applyAlignment="1">
      <alignment horizontal="distributed" vertical="center" indent="1" shrinkToFit="1"/>
    </xf>
    <xf numFmtId="0" fontId="0" fillId="0" borderId="0" xfId="0" applyFont="1" applyFill="1" applyBorder="1" applyAlignment="1">
      <alignment horizontal="distributed" vertical="center" indent="1" shrinkToFit="1"/>
    </xf>
    <xf numFmtId="0" fontId="0" fillId="0" borderId="10" xfId="0" applyFont="1" applyBorder="1" applyAlignment="1">
      <alignment horizontal="distributed" vertical="center" indent="1" shrinkToFit="1"/>
    </xf>
    <xf numFmtId="0" fontId="8" fillId="0" borderId="0" xfId="0" applyFont="1" applyAlignment="1">
      <alignment horizontal="distributed" vertical="center" indent="1"/>
    </xf>
    <xf numFmtId="0" fontId="5" fillId="0" borderId="10" xfId="0" applyFont="1" applyBorder="1" applyAlignment="1" applyProtection="1">
      <alignment horizontal="distributed" vertical="center" indent="1" shrinkToFit="1"/>
      <protection locked="0"/>
    </xf>
    <xf numFmtId="0" fontId="0" fillId="0" borderId="0" xfId="0" applyFont="1" applyBorder="1" applyAlignment="1">
      <alignment horizontal="distributed" vertical="center" indent="1" shrinkToFit="1"/>
    </xf>
    <xf numFmtId="0" fontId="8" fillId="0" borderId="0" xfId="0" applyFont="1" applyAlignment="1">
      <alignment horizontal="center" vertical="center"/>
    </xf>
    <xf numFmtId="178" fontId="13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13" fillId="0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178" fontId="1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distributed" vertical="center" indent="1" shrinkToFit="1"/>
      <protection locked="0"/>
    </xf>
    <xf numFmtId="0" fontId="5" fillId="0" borderId="0" xfId="0" applyFont="1" applyFill="1" applyBorder="1" applyAlignment="1" applyProtection="1">
      <alignment horizontal="distributed" vertical="center" indent="1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 locked="0"/>
    </xf>
    <xf numFmtId="0" fontId="5" fillId="0" borderId="10" xfId="0" applyFont="1" applyFill="1" applyBorder="1" applyAlignment="1" applyProtection="1">
      <alignment horizontal="distributed" vertical="center" wrapText="1" indent="1"/>
      <protection locked="0"/>
    </xf>
    <xf numFmtId="0" fontId="6" fillId="0" borderId="10" xfId="0" applyFont="1" applyBorder="1" applyAlignment="1" applyProtection="1">
      <alignment horizontal="distributed" vertical="center" indent="1" shrinkToFit="1"/>
      <protection locked="0"/>
    </xf>
    <xf numFmtId="177" fontId="5" fillId="0" borderId="10" xfId="0" applyNumberFormat="1" applyFont="1" applyFill="1" applyBorder="1" applyAlignment="1" applyProtection="1">
      <alignment horizontal="distributed" vertical="center"/>
      <protection locked="0"/>
    </xf>
    <xf numFmtId="178" fontId="0" fillId="33" borderId="10" xfId="0" applyNumberFormat="1" applyFont="1" applyFill="1" applyBorder="1" applyAlignment="1" applyProtection="1">
      <alignment horizontal="center" vertical="center"/>
      <protection locked="0"/>
    </xf>
    <xf numFmtId="178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179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 locked="0"/>
    </xf>
    <xf numFmtId="177" fontId="0" fillId="0" borderId="11" xfId="0" applyNumberFormat="1" applyFont="1" applyBorder="1" applyAlignment="1">
      <alignment vertical="center"/>
    </xf>
    <xf numFmtId="179" fontId="0" fillId="4" borderId="10" xfId="0" applyNumberFormat="1" applyFill="1" applyBorder="1" applyAlignment="1" applyProtection="1">
      <alignment horizontal="center" vertical="center"/>
      <protection locked="0"/>
    </xf>
    <xf numFmtId="178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177" fontId="0" fillId="0" borderId="11" xfId="0" applyNumberFormat="1" applyFont="1" applyBorder="1" applyAlignment="1">
      <alignment horizontal="left" vertical="center"/>
    </xf>
    <xf numFmtId="177" fontId="0" fillId="0" borderId="1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indent="1" shrinkToFit="1"/>
    </xf>
    <xf numFmtId="0" fontId="0" fillId="0" borderId="13" xfId="0" applyFont="1" applyBorder="1" applyAlignment="1">
      <alignment vertical="center"/>
    </xf>
    <xf numFmtId="179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4" xfId="61" applyFont="1" applyFill="1" applyBorder="1" applyAlignment="1">
      <alignment horizontal="distributed" vertical="center" indent="1"/>
      <protection/>
    </xf>
    <xf numFmtId="179" fontId="0" fillId="4" borderId="10" xfId="0" applyNumberFormat="1" applyFont="1" applyFill="1" applyBorder="1" applyAlignment="1" applyProtection="1">
      <alignment horizontal="center" vertical="center"/>
      <protection locked="0"/>
    </xf>
    <xf numFmtId="179" fontId="14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indent="1" shrinkToFit="1"/>
    </xf>
    <xf numFmtId="0" fontId="0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55"/>
  <sheetViews>
    <sheetView zoomScale="110" zoomScaleNormal="110" zoomScalePageLayoutView="0" workbookViewId="0" topLeftCell="A9">
      <selection activeCell="B30" sqref="B30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1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9.12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59</v>
      </c>
      <c r="B1" s="30"/>
      <c r="C1" s="31"/>
      <c r="D1" s="30"/>
      <c r="T1" s="34"/>
    </row>
    <row r="2" spans="1:20" s="32" customFormat="1" ht="18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4"/>
    </row>
    <row r="3" spans="1:22" s="32" customFormat="1" ht="18" customHeight="1">
      <c r="A3" s="33" t="s">
        <v>2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210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69" t="s">
        <v>46</v>
      </c>
      <c r="D5" s="169" t="s">
        <v>47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69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3" t="s">
        <v>63</v>
      </c>
      <c r="C7" s="84" t="s">
        <v>64</v>
      </c>
      <c r="D7" s="85" t="s">
        <v>65</v>
      </c>
      <c r="E7" s="57">
        <v>6.8</v>
      </c>
      <c r="F7" s="57">
        <v>6.3</v>
      </c>
      <c r="G7" s="57">
        <v>6.7</v>
      </c>
      <c r="H7" s="57">
        <v>6.9</v>
      </c>
      <c r="I7" s="57">
        <v>7</v>
      </c>
      <c r="J7" s="58">
        <f aca="true" t="shared" si="0" ref="J7:J36">IF(B7="","",AC7)</f>
        <v>20.4</v>
      </c>
      <c r="K7" s="59">
        <v>6.9</v>
      </c>
      <c r="L7" s="59">
        <v>7.4</v>
      </c>
      <c r="M7" s="59">
        <v>7.1</v>
      </c>
      <c r="N7" s="59">
        <v>7.5</v>
      </c>
      <c r="O7" s="59">
        <v>7.3</v>
      </c>
      <c r="P7" s="59">
        <v>0.8</v>
      </c>
      <c r="Q7" s="58">
        <f aca="true" t="shared" si="1" ref="Q7:Q36">IF(B7="","",P7+AJ7)</f>
        <v>22.599999999999998</v>
      </c>
      <c r="R7" s="58">
        <f aca="true" t="shared" si="2" ref="R7:R36">IF(B7="","",ROUND(AC7+P7+AJ7,1))</f>
        <v>43</v>
      </c>
      <c r="S7" s="61">
        <f aca="true" t="shared" si="3" ref="S7:S36">IF(B7="","",RANK(AO7,AO$7:AO$36,0))</f>
        <v>12</v>
      </c>
      <c r="T7" s="2">
        <f aca="true" t="shared" si="4" ref="T7:T36">IF(S7&lt;=10,"決勝進出","")</f>
      </c>
      <c r="U7" s="17">
        <f aca="true" t="shared" si="5" ref="U7:U36">Q7-P7</f>
        <v>21.799999999999997</v>
      </c>
      <c r="V7" s="9">
        <f aca="true" t="shared" si="6" ref="V7:V36">RANK(R7,R$7:R$36,0)</f>
        <v>12</v>
      </c>
      <c r="W7" s="9"/>
      <c r="X7" s="16">
        <f aca="true" t="shared" si="7" ref="X7:X36">IF(E7="",0,LARGE($E7:$I7,1))</f>
        <v>7</v>
      </c>
      <c r="Y7" s="16">
        <f aca="true" t="shared" si="8" ref="Y7:Y36">IF(F7="",0,LARGE($E7:$I7,2))</f>
        <v>6.9</v>
      </c>
      <c r="Z7" s="16">
        <f aca="true" t="shared" si="9" ref="Z7:Z36">IF(G7="",0,LARGE($E7:$I7,3))</f>
        <v>6.8</v>
      </c>
      <c r="AA7" s="16">
        <f aca="true" t="shared" si="10" ref="AA7:AA36">IF(H7="",0,LARGE($E7:$I7,4))</f>
        <v>6.7</v>
      </c>
      <c r="AB7" s="16">
        <f aca="true" t="shared" si="11" ref="AB7:AB36">IF(I7="",0,LARGE($E7:$I7,5))</f>
        <v>6.3</v>
      </c>
      <c r="AC7" s="17">
        <f aca="true" t="shared" si="12" ref="AC7:AC36">SUM(Y7:AA7)</f>
        <v>20.4</v>
      </c>
      <c r="AD7" s="17"/>
      <c r="AE7" s="16">
        <f aca="true" t="shared" si="13" ref="AE7:AE36">IF(K7="",0,LARGE($K7:$O7,1))</f>
        <v>7.5</v>
      </c>
      <c r="AF7" s="16">
        <f aca="true" t="shared" si="14" ref="AF7:AF36">IF(L7="",0,LARGE($K7:$O7,2))</f>
        <v>7.4</v>
      </c>
      <c r="AG7" s="16">
        <f aca="true" t="shared" si="15" ref="AG7:AG36">IF(M7="",0,LARGE($K7:$O7,3))</f>
        <v>7.3</v>
      </c>
      <c r="AH7" s="16">
        <f aca="true" t="shared" si="16" ref="AH7:AH36">IF(N7="",0,LARGE($K7:$O7,4))</f>
        <v>7.1</v>
      </c>
      <c r="AI7" s="16">
        <f aca="true" t="shared" si="17" ref="AI7:AI36">IF(O7="",0,LARGE($K7:$O7,5))</f>
        <v>6.9</v>
      </c>
      <c r="AJ7" s="17">
        <f aca="true" t="shared" si="18" ref="AJ7:AJ36">SUM(AF7:AH7)</f>
        <v>21.799999999999997</v>
      </c>
      <c r="AK7" s="18"/>
      <c r="AL7" s="9">
        <f aca="true" t="shared" si="19" ref="AL7:AL36">IF(R7="",0,R7*1000000)</f>
        <v>43000000</v>
      </c>
      <c r="AM7" s="9">
        <f aca="true" t="shared" si="20" ref="AM7:AM36">IF(Q7="",0,Q7*1000)</f>
        <v>22599.999999999996</v>
      </c>
      <c r="AN7" s="19">
        <f aca="true" t="shared" si="21" ref="AN7:AN36">SUM(K7:O7)/1000</f>
        <v>0.036199999999999996</v>
      </c>
      <c r="AO7" s="19">
        <f aca="true" t="shared" si="22" ref="AO7:AO36">ROUND(AL7+AM7-P7+AN7,4)</f>
        <v>43022599.2362</v>
      </c>
      <c r="AP7" s="17"/>
      <c r="AQ7" s="9"/>
    </row>
    <row r="8" spans="1:43" ht="18" customHeight="1">
      <c r="A8" s="4">
        <v>2</v>
      </c>
      <c r="B8" s="86" t="s">
        <v>66</v>
      </c>
      <c r="C8" s="87" t="s">
        <v>67</v>
      </c>
      <c r="D8" s="85" t="s">
        <v>68</v>
      </c>
      <c r="E8" s="57">
        <v>6.1</v>
      </c>
      <c r="F8" s="57">
        <v>6.3</v>
      </c>
      <c r="G8" s="57">
        <v>6.7</v>
      </c>
      <c r="H8" s="57">
        <v>6.1</v>
      </c>
      <c r="I8" s="57">
        <v>6.2</v>
      </c>
      <c r="J8" s="58">
        <f t="shared" si="0"/>
        <v>18.6</v>
      </c>
      <c r="K8" s="59">
        <v>4.5</v>
      </c>
      <c r="L8" s="59">
        <v>4.6</v>
      </c>
      <c r="M8" s="59">
        <v>4.7</v>
      </c>
      <c r="N8" s="59">
        <v>4.4</v>
      </c>
      <c r="O8" s="59">
        <v>4.2</v>
      </c>
      <c r="P8" s="59">
        <v>0.5</v>
      </c>
      <c r="Q8" s="58">
        <f t="shared" si="1"/>
        <v>14</v>
      </c>
      <c r="R8" s="58">
        <f t="shared" si="2"/>
        <v>32.6</v>
      </c>
      <c r="S8" s="61">
        <f t="shared" si="3"/>
        <v>25</v>
      </c>
      <c r="T8" s="2">
        <f t="shared" si="4"/>
      </c>
      <c r="U8" s="17">
        <f t="shared" si="5"/>
        <v>13.5</v>
      </c>
      <c r="V8" s="9">
        <f t="shared" si="6"/>
        <v>25</v>
      </c>
      <c r="W8" s="9"/>
      <c r="X8" s="16">
        <f t="shared" si="7"/>
        <v>6.7</v>
      </c>
      <c r="Y8" s="16">
        <f t="shared" si="8"/>
        <v>6.3</v>
      </c>
      <c r="Z8" s="16">
        <f t="shared" si="9"/>
        <v>6.2</v>
      </c>
      <c r="AA8" s="16">
        <f t="shared" si="10"/>
        <v>6.1</v>
      </c>
      <c r="AB8" s="16">
        <f t="shared" si="11"/>
        <v>6.1</v>
      </c>
      <c r="AC8" s="17">
        <f t="shared" si="12"/>
        <v>18.6</v>
      </c>
      <c r="AD8" s="17"/>
      <c r="AE8" s="16">
        <f t="shared" si="13"/>
        <v>4.7</v>
      </c>
      <c r="AF8" s="16">
        <f t="shared" si="14"/>
        <v>4.6</v>
      </c>
      <c r="AG8" s="16">
        <f t="shared" si="15"/>
        <v>4.5</v>
      </c>
      <c r="AH8" s="16">
        <f t="shared" si="16"/>
        <v>4.4</v>
      </c>
      <c r="AI8" s="16">
        <f t="shared" si="17"/>
        <v>4.2</v>
      </c>
      <c r="AJ8" s="17">
        <f t="shared" si="18"/>
        <v>13.5</v>
      </c>
      <c r="AK8" s="18"/>
      <c r="AL8" s="9">
        <f t="shared" si="19"/>
        <v>32600000</v>
      </c>
      <c r="AM8" s="9">
        <f t="shared" si="20"/>
        <v>14000</v>
      </c>
      <c r="AN8" s="19">
        <f t="shared" si="21"/>
        <v>0.022400000000000003</v>
      </c>
      <c r="AO8" s="19">
        <f t="shared" si="22"/>
        <v>32613999.5224</v>
      </c>
      <c r="AP8" s="17"/>
      <c r="AQ8" s="9"/>
    </row>
    <row r="9" spans="1:43" ht="18" customHeight="1">
      <c r="A9" s="4">
        <v>3</v>
      </c>
      <c r="B9" s="88" t="s">
        <v>69</v>
      </c>
      <c r="C9" s="89" t="s">
        <v>70</v>
      </c>
      <c r="D9" s="88" t="s">
        <v>71</v>
      </c>
      <c r="E9" s="57">
        <v>7</v>
      </c>
      <c r="F9" s="57">
        <v>7.1</v>
      </c>
      <c r="G9" s="57">
        <v>7.2</v>
      </c>
      <c r="H9" s="57">
        <v>6.4</v>
      </c>
      <c r="I9" s="57">
        <v>6.2</v>
      </c>
      <c r="J9" s="58">
        <f t="shared" si="0"/>
        <v>20.5</v>
      </c>
      <c r="K9" s="59">
        <v>6.7</v>
      </c>
      <c r="L9" s="59">
        <v>7</v>
      </c>
      <c r="M9" s="59">
        <v>7</v>
      </c>
      <c r="N9" s="59">
        <v>6.4</v>
      </c>
      <c r="O9" s="59">
        <v>6.2</v>
      </c>
      <c r="P9" s="59">
        <v>0.8</v>
      </c>
      <c r="Q9" s="58">
        <f t="shared" si="1"/>
        <v>20.900000000000002</v>
      </c>
      <c r="R9" s="58">
        <f t="shared" si="2"/>
        <v>41.4</v>
      </c>
      <c r="S9" s="61">
        <f t="shared" si="3"/>
        <v>18</v>
      </c>
      <c r="T9" s="2">
        <f t="shared" si="4"/>
      </c>
      <c r="U9" s="17">
        <f t="shared" si="5"/>
        <v>20.1</v>
      </c>
      <c r="V9" s="9">
        <f t="shared" si="6"/>
        <v>18</v>
      </c>
      <c r="W9" s="9"/>
      <c r="X9" s="16">
        <f t="shared" si="7"/>
        <v>7.2</v>
      </c>
      <c r="Y9" s="16">
        <f t="shared" si="8"/>
        <v>7.1</v>
      </c>
      <c r="Z9" s="16">
        <f t="shared" si="9"/>
        <v>7</v>
      </c>
      <c r="AA9" s="16">
        <f t="shared" si="10"/>
        <v>6.4</v>
      </c>
      <c r="AB9" s="16">
        <f t="shared" si="11"/>
        <v>6.2</v>
      </c>
      <c r="AC9" s="17">
        <f t="shared" si="12"/>
        <v>20.5</v>
      </c>
      <c r="AD9" s="17"/>
      <c r="AE9" s="16">
        <f t="shared" si="13"/>
        <v>7</v>
      </c>
      <c r="AF9" s="16">
        <f t="shared" si="14"/>
        <v>7</v>
      </c>
      <c r="AG9" s="16">
        <f t="shared" si="15"/>
        <v>6.7</v>
      </c>
      <c r="AH9" s="16">
        <f t="shared" si="16"/>
        <v>6.4</v>
      </c>
      <c r="AI9" s="16">
        <f t="shared" si="17"/>
        <v>6.2</v>
      </c>
      <c r="AJ9" s="17">
        <f t="shared" si="18"/>
        <v>20.1</v>
      </c>
      <c r="AK9" s="18"/>
      <c r="AL9" s="9">
        <f t="shared" si="19"/>
        <v>41400000</v>
      </c>
      <c r="AM9" s="9">
        <f t="shared" si="20"/>
        <v>20900.000000000004</v>
      </c>
      <c r="AN9" s="19">
        <f t="shared" si="21"/>
        <v>0.0333</v>
      </c>
      <c r="AO9" s="19">
        <f t="shared" si="22"/>
        <v>41420899.2333</v>
      </c>
      <c r="AP9" s="17"/>
      <c r="AQ9" s="9"/>
    </row>
    <row r="10" spans="1:43" ht="18" customHeight="1">
      <c r="A10" s="4">
        <v>4</v>
      </c>
      <c r="B10" s="83" t="s">
        <v>72</v>
      </c>
      <c r="C10" s="84" t="s">
        <v>73</v>
      </c>
      <c r="D10" s="85" t="s">
        <v>68</v>
      </c>
      <c r="E10" s="57">
        <v>7.1</v>
      </c>
      <c r="F10" s="57">
        <v>7.1</v>
      </c>
      <c r="G10" s="57">
        <v>7.2</v>
      </c>
      <c r="H10" s="57">
        <v>6.3</v>
      </c>
      <c r="I10" s="57">
        <v>6.6</v>
      </c>
      <c r="J10" s="58">
        <f t="shared" si="0"/>
        <v>20.799999999999997</v>
      </c>
      <c r="K10" s="59">
        <v>4.8</v>
      </c>
      <c r="L10" s="59">
        <v>5.2</v>
      </c>
      <c r="M10" s="59">
        <v>5.2</v>
      </c>
      <c r="N10" s="59">
        <v>4.7</v>
      </c>
      <c r="O10" s="59">
        <v>4.7</v>
      </c>
      <c r="P10" s="59">
        <v>0.9</v>
      </c>
      <c r="Q10" s="58">
        <f t="shared" si="1"/>
        <v>15.6</v>
      </c>
      <c r="R10" s="58">
        <f t="shared" si="2"/>
        <v>36.4</v>
      </c>
      <c r="S10" s="61">
        <f t="shared" si="3"/>
        <v>24</v>
      </c>
      <c r="T10" s="2">
        <f t="shared" si="4"/>
      </c>
      <c r="U10" s="17">
        <f t="shared" si="5"/>
        <v>14.7</v>
      </c>
      <c r="V10" s="9">
        <f t="shared" si="6"/>
        <v>24</v>
      </c>
      <c r="W10" s="9"/>
      <c r="X10" s="16">
        <f t="shared" si="7"/>
        <v>7.2</v>
      </c>
      <c r="Y10" s="16">
        <f t="shared" si="8"/>
        <v>7.1</v>
      </c>
      <c r="Z10" s="16">
        <f t="shared" si="9"/>
        <v>7.1</v>
      </c>
      <c r="AA10" s="16">
        <f t="shared" si="10"/>
        <v>6.6</v>
      </c>
      <c r="AB10" s="16">
        <f t="shared" si="11"/>
        <v>6.3</v>
      </c>
      <c r="AC10" s="17">
        <f t="shared" si="12"/>
        <v>20.799999999999997</v>
      </c>
      <c r="AD10" s="17"/>
      <c r="AE10" s="16">
        <f t="shared" si="13"/>
        <v>5.2</v>
      </c>
      <c r="AF10" s="16">
        <f t="shared" si="14"/>
        <v>5.2</v>
      </c>
      <c r="AG10" s="16">
        <f t="shared" si="15"/>
        <v>4.8</v>
      </c>
      <c r="AH10" s="16">
        <f t="shared" si="16"/>
        <v>4.7</v>
      </c>
      <c r="AI10" s="16">
        <f t="shared" si="17"/>
        <v>4.7</v>
      </c>
      <c r="AJ10" s="17">
        <f t="shared" si="18"/>
        <v>14.7</v>
      </c>
      <c r="AK10" s="18"/>
      <c r="AL10" s="9">
        <f t="shared" si="19"/>
        <v>36400000</v>
      </c>
      <c r="AM10" s="9">
        <f t="shared" si="20"/>
        <v>15600</v>
      </c>
      <c r="AN10" s="19">
        <f t="shared" si="21"/>
        <v>0.024599999999999997</v>
      </c>
      <c r="AO10" s="19">
        <f t="shared" si="22"/>
        <v>36415599.1246</v>
      </c>
      <c r="AP10" s="17"/>
      <c r="AQ10" s="9"/>
    </row>
    <row r="11" spans="1:43" ht="18" customHeight="1">
      <c r="A11" s="4">
        <v>5</v>
      </c>
      <c r="B11" s="90" t="s">
        <v>74</v>
      </c>
      <c r="C11" s="91" t="s">
        <v>75</v>
      </c>
      <c r="D11" s="88" t="s">
        <v>71</v>
      </c>
      <c r="E11" s="57">
        <v>6.9</v>
      </c>
      <c r="F11" s="57">
        <v>6.9</v>
      </c>
      <c r="G11" s="57">
        <v>6.8</v>
      </c>
      <c r="H11" s="57">
        <v>7.1</v>
      </c>
      <c r="I11" s="57">
        <v>6.6</v>
      </c>
      <c r="J11" s="58">
        <f t="shared" si="0"/>
        <v>20.6</v>
      </c>
      <c r="K11" s="59">
        <v>7.3</v>
      </c>
      <c r="L11" s="59">
        <v>6.9</v>
      </c>
      <c r="M11" s="59">
        <v>7.3</v>
      </c>
      <c r="N11" s="59">
        <v>6.9</v>
      </c>
      <c r="O11" s="59">
        <v>6.6</v>
      </c>
      <c r="P11" s="59">
        <v>1</v>
      </c>
      <c r="Q11" s="58">
        <f t="shared" si="1"/>
        <v>22.1</v>
      </c>
      <c r="R11" s="58">
        <f t="shared" si="2"/>
        <v>42.7</v>
      </c>
      <c r="S11" s="61">
        <f t="shared" si="3"/>
        <v>14</v>
      </c>
      <c r="T11" s="2">
        <f t="shared" si="4"/>
      </c>
      <c r="U11" s="17">
        <f t="shared" si="5"/>
        <v>21.1</v>
      </c>
      <c r="V11" s="9">
        <f t="shared" si="6"/>
        <v>14</v>
      </c>
      <c r="W11" s="21"/>
      <c r="X11" s="16">
        <f t="shared" si="7"/>
        <v>7.1</v>
      </c>
      <c r="Y11" s="16">
        <f t="shared" si="8"/>
        <v>6.9</v>
      </c>
      <c r="Z11" s="16">
        <f t="shared" si="9"/>
        <v>6.9</v>
      </c>
      <c r="AA11" s="16">
        <f t="shared" si="10"/>
        <v>6.8</v>
      </c>
      <c r="AB11" s="16">
        <f t="shared" si="11"/>
        <v>6.6</v>
      </c>
      <c r="AC11" s="16">
        <f t="shared" si="12"/>
        <v>20.6</v>
      </c>
      <c r="AD11" s="16"/>
      <c r="AE11" s="16">
        <f t="shared" si="13"/>
        <v>7.3</v>
      </c>
      <c r="AF11" s="16">
        <f t="shared" si="14"/>
        <v>7.3</v>
      </c>
      <c r="AG11" s="16">
        <f t="shared" si="15"/>
        <v>6.9</v>
      </c>
      <c r="AH11" s="16">
        <f t="shared" si="16"/>
        <v>6.9</v>
      </c>
      <c r="AI11" s="16">
        <f t="shared" si="17"/>
        <v>6.6</v>
      </c>
      <c r="AJ11" s="16">
        <f t="shared" si="18"/>
        <v>21.1</v>
      </c>
      <c r="AK11" s="22"/>
      <c r="AL11" s="9">
        <f t="shared" si="19"/>
        <v>42700000</v>
      </c>
      <c r="AM11" s="9">
        <f t="shared" si="20"/>
        <v>22100</v>
      </c>
      <c r="AN11" s="19">
        <f t="shared" si="21"/>
        <v>0.035</v>
      </c>
      <c r="AO11" s="19">
        <f t="shared" si="22"/>
        <v>42722099.035</v>
      </c>
      <c r="AP11" s="17"/>
      <c r="AQ11" s="9"/>
    </row>
    <row r="12" spans="1:43" ht="18" customHeight="1">
      <c r="A12" s="4">
        <v>6</v>
      </c>
      <c r="B12" s="83" t="s">
        <v>76</v>
      </c>
      <c r="C12" s="84" t="s">
        <v>77</v>
      </c>
      <c r="D12" s="85" t="s">
        <v>65</v>
      </c>
      <c r="E12" s="57">
        <v>7.3</v>
      </c>
      <c r="F12" s="57">
        <v>6.9</v>
      </c>
      <c r="G12" s="57">
        <v>7.6</v>
      </c>
      <c r="H12" s="57">
        <v>7.3</v>
      </c>
      <c r="I12" s="57">
        <v>7.3</v>
      </c>
      <c r="J12" s="58">
        <f t="shared" si="0"/>
        <v>21.9</v>
      </c>
      <c r="K12" s="59">
        <v>7.4</v>
      </c>
      <c r="L12" s="59">
        <v>7.5</v>
      </c>
      <c r="M12" s="59">
        <v>7.3</v>
      </c>
      <c r="N12" s="59">
        <v>7</v>
      </c>
      <c r="O12" s="59">
        <v>7.3</v>
      </c>
      <c r="P12" s="59">
        <v>0.8</v>
      </c>
      <c r="Q12" s="58">
        <f t="shared" si="1"/>
        <v>22.8</v>
      </c>
      <c r="R12" s="58">
        <f t="shared" si="2"/>
        <v>44.7</v>
      </c>
      <c r="S12" s="61">
        <f t="shared" si="3"/>
        <v>4</v>
      </c>
      <c r="T12" s="2" t="str">
        <f t="shared" si="4"/>
        <v>決勝進出</v>
      </c>
      <c r="U12" s="17">
        <f t="shared" si="5"/>
        <v>22</v>
      </c>
      <c r="V12" s="9">
        <f t="shared" si="6"/>
        <v>4</v>
      </c>
      <c r="W12" s="9"/>
      <c r="X12" s="16">
        <f t="shared" si="7"/>
        <v>7.6</v>
      </c>
      <c r="Y12" s="16">
        <f t="shared" si="8"/>
        <v>7.3</v>
      </c>
      <c r="Z12" s="16">
        <f t="shared" si="9"/>
        <v>7.3</v>
      </c>
      <c r="AA12" s="16">
        <f t="shared" si="10"/>
        <v>7.3</v>
      </c>
      <c r="AB12" s="16">
        <f t="shared" si="11"/>
        <v>6.9</v>
      </c>
      <c r="AC12" s="17">
        <f t="shared" si="12"/>
        <v>21.9</v>
      </c>
      <c r="AD12" s="17"/>
      <c r="AE12" s="16">
        <f t="shared" si="13"/>
        <v>7.5</v>
      </c>
      <c r="AF12" s="16">
        <f t="shared" si="14"/>
        <v>7.4</v>
      </c>
      <c r="AG12" s="16">
        <f t="shared" si="15"/>
        <v>7.3</v>
      </c>
      <c r="AH12" s="16">
        <f t="shared" si="16"/>
        <v>7.3</v>
      </c>
      <c r="AI12" s="16">
        <f t="shared" si="17"/>
        <v>7</v>
      </c>
      <c r="AJ12" s="17">
        <f t="shared" si="18"/>
        <v>22</v>
      </c>
      <c r="AK12" s="18"/>
      <c r="AL12" s="9">
        <f t="shared" si="19"/>
        <v>44700000</v>
      </c>
      <c r="AM12" s="9">
        <f t="shared" si="20"/>
        <v>22800</v>
      </c>
      <c r="AN12" s="19">
        <f t="shared" si="21"/>
        <v>0.0365</v>
      </c>
      <c r="AO12" s="19">
        <f t="shared" si="22"/>
        <v>44722799.2365</v>
      </c>
      <c r="AP12" s="17"/>
      <c r="AQ12" s="9"/>
    </row>
    <row r="13" spans="1:44" ht="18" customHeight="1">
      <c r="A13" s="4">
        <v>7</v>
      </c>
      <c r="B13" s="90" t="s">
        <v>78</v>
      </c>
      <c r="C13" s="91" t="s">
        <v>75</v>
      </c>
      <c r="D13" s="88" t="s">
        <v>71</v>
      </c>
      <c r="E13" s="57">
        <v>7.1</v>
      </c>
      <c r="F13" s="57">
        <v>7.1</v>
      </c>
      <c r="G13" s="57">
        <v>6.9</v>
      </c>
      <c r="H13" s="57">
        <v>7.5</v>
      </c>
      <c r="I13" s="57">
        <v>6.9</v>
      </c>
      <c r="J13" s="58">
        <f t="shared" si="0"/>
        <v>21.1</v>
      </c>
      <c r="K13" s="59">
        <v>6.9</v>
      </c>
      <c r="L13" s="59">
        <v>7.1</v>
      </c>
      <c r="M13" s="59">
        <v>7</v>
      </c>
      <c r="N13" s="59">
        <v>6.8</v>
      </c>
      <c r="O13" s="59">
        <v>7.1</v>
      </c>
      <c r="P13" s="59">
        <v>0.8</v>
      </c>
      <c r="Q13" s="58">
        <f t="shared" si="1"/>
        <v>21.8</v>
      </c>
      <c r="R13" s="58">
        <f t="shared" si="2"/>
        <v>42.9</v>
      </c>
      <c r="S13" s="61">
        <f t="shared" si="3"/>
        <v>13</v>
      </c>
      <c r="T13" s="2">
        <f t="shared" si="4"/>
      </c>
      <c r="U13" s="17">
        <f t="shared" si="5"/>
        <v>21</v>
      </c>
      <c r="V13" s="9">
        <f t="shared" si="6"/>
        <v>13</v>
      </c>
      <c r="W13" s="9"/>
      <c r="X13" s="16">
        <f t="shared" si="7"/>
        <v>7.5</v>
      </c>
      <c r="Y13" s="16">
        <f t="shared" si="8"/>
        <v>7.1</v>
      </c>
      <c r="Z13" s="16">
        <f t="shared" si="9"/>
        <v>7.1</v>
      </c>
      <c r="AA13" s="16">
        <f t="shared" si="10"/>
        <v>6.9</v>
      </c>
      <c r="AB13" s="16">
        <f t="shared" si="11"/>
        <v>6.9</v>
      </c>
      <c r="AC13" s="17">
        <f t="shared" si="12"/>
        <v>21.1</v>
      </c>
      <c r="AD13" s="17"/>
      <c r="AE13" s="16">
        <f t="shared" si="13"/>
        <v>7.1</v>
      </c>
      <c r="AF13" s="16">
        <f t="shared" si="14"/>
        <v>7.1</v>
      </c>
      <c r="AG13" s="16">
        <f t="shared" si="15"/>
        <v>7</v>
      </c>
      <c r="AH13" s="16">
        <f t="shared" si="16"/>
        <v>6.9</v>
      </c>
      <c r="AI13" s="16">
        <f t="shared" si="17"/>
        <v>6.8</v>
      </c>
      <c r="AJ13" s="17">
        <f t="shared" si="18"/>
        <v>21</v>
      </c>
      <c r="AK13" s="18"/>
      <c r="AL13" s="9">
        <f t="shared" si="19"/>
        <v>42900000</v>
      </c>
      <c r="AM13" s="9">
        <f t="shared" si="20"/>
        <v>21800</v>
      </c>
      <c r="AN13" s="19">
        <f t="shared" si="21"/>
        <v>0.0349</v>
      </c>
      <c r="AO13" s="19">
        <f t="shared" si="22"/>
        <v>42921799.2349</v>
      </c>
      <c r="AP13" s="17"/>
      <c r="AQ13" s="9"/>
      <c r="AR13" s="20"/>
    </row>
    <row r="14" spans="1:43" ht="18" customHeight="1">
      <c r="A14" s="4">
        <v>8</v>
      </c>
      <c r="B14" s="86" t="s">
        <v>79</v>
      </c>
      <c r="C14" s="87" t="s">
        <v>75</v>
      </c>
      <c r="D14" s="85" t="s">
        <v>65</v>
      </c>
      <c r="E14" s="57">
        <v>7</v>
      </c>
      <c r="F14" s="57">
        <v>6.8</v>
      </c>
      <c r="G14" s="57">
        <v>7.3</v>
      </c>
      <c r="H14" s="57">
        <v>7.7</v>
      </c>
      <c r="I14" s="57">
        <v>7.4</v>
      </c>
      <c r="J14" s="58">
        <f t="shared" si="0"/>
        <v>21.7</v>
      </c>
      <c r="K14" s="59">
        <v>7.2</v>
      </c>
      <c r="L14" s="59">
        <v>7</v>
      </c>
      <c r="M14" s="59">
        <v>7.8</v>
      </c>
      <c r="N14" s="59">
        <v>7.4</v>
      </c>
      <c r="O14" s="59">
        <v>7.5</v>
      </c>
      <c r="P14" s="59">
        <v>0.8</v>
      </c>
      <c r="Q14" s="58">
        <f t="shared" si="1"/>
        <v>22.900000000000002</v>
      </c>
      <c r="R14" s="58">
        <f t="shared" si="2"/>
        <v>44.6</v>
      </c>
      <c r="S14" s="61">
        <f t="shared" si="3"/>
        <v>5</v>
      </c>
      <c r="T14" s="2" t="str">
        <f t="shared" si="4"/>
        <v>決勝進出</v>
      </c>
      <c r="U14" s="17">
        <f t="shared" si="5"/>
        <v>22.1</v>
      </c>
      <c r="V14" s="9">
        <f t="shared" si="6"/>
        <v>5</v>
      </c>
      <c r="W14" s="21"/>
      <c r="X14" s="16">
        <f t="shared" si="7"/>
        <v>7.7</v>
      </c>
      <c r="Y14" s="16">
        <f t="shared" si="8"/>
        <v>7.4</v>
      </c>
      <c r="Z14" s="16">
        <f t="shared" si="9"/>
        <v>7.3</v>
      </c>
      <c r="AA14" s="16">
        <f t="shared" si="10"/>
        <v>7</v>
      </c>
      <c r="AB14" s="16">
        <f t="shared" si="11"/>
        <v>6.8</v>
      </c>
      <c r="AC14" s="16">
        <f t="shared" si="12"/>
        <v>21.7</v>
      </c>
      <c r="AD14" s="16"/>
      <c r="AE14" s="16">
        <f t="shared" si="13"/>
        <v>7.8</v>
      </c>
      <c r="AF14" s="16">
        <f t="shared" si="14"/>
        <v>7.5</v>
      </c>
      <c r="AG14" s="16">
        <f t="shared" si="15"/>
        <v>7.4</v>
      </c>
      <c r="AH14" s="16">
        <f t="shared" si="16"/>
        <v>7.2</v>
      </c>
      <c r="AI14" s="16">
        <f t="shared" si="17"/>
        <v>7</v>
      </c>
      <c r="AJ14" s="16">
        <f t="shared" si="18"/>
        <v>22.1</v>
      </c>
      <c r="AK14" s="22"/>
      <c r="AL14" s="9">
        <f t="shared" si="19"/>
        <v>44600000</v>
      </c>
      <c r="AM14" s="9">
        <f t="shared" si="20"/>
        <v>22900.000000000004</v>
      </c>
      <c r="AN14" s="19">
        <f t="shared" si="21"/>
        <v>0.036899999999999995</v>
      </c>
      <c r="AO14" s="19">
        <f t="shared" si="22"/>
        <v>44622899.2369</v>
      </c>
      <c r="AP14" s="17"/>
      <c r="AQ14" s="9"/>
    </row>
    <row r="15" spans="1:43" ht="18" customHeight="1">
      <c r="A15" s="4">
        <v>9</v>
      </c>
      <c r="B15" s="86" t="s">
        <v>80</v>
      </c>
      <c r="C15" s="87" t="s">
        <v>67</v>
      </c>
      <c r="D15" s="86" t="s">
        <v>81</v>
      </c>
      <c r="E15" s="57">
        <v>7.3</v>
      </c>
      <c r="F15" s="57">
        <v>6.8</v>
      </c>
      <c r="G15" s="57">
        <v>7.5</v>
      </c>
      <c r="H15" s="57">
        <v>7.1</v>
      </c>
      <c r="I15" s="57">
        <v>7.3</v>
      </c>
      <c r="J15" s="58">
        <f t="shared" si="0"/>
        <v>21.7</v>
      </c>
      <c r="K15" s="59">
        <v>7.3</v>
      </c>
      <c r="L15" s="59">
        <v>7</v>
      </c>
      <c r="M15" s="59">
        <v>7.4</v>
      </c>
      <c r="N15" s="59">
        <v>7.2</v>
      </c>
      <c r="O15" s="59">
        <v>7.4</v>
      </c>
      <c r="P15" s="59">
        <v>0.8</v>
      </c>
      <c r="Q15" s="58">
        <f t="shared" si="1"/>
        <v>22.7</v>
      </c>
      <c r="R15" s="58">
        <f t="shared" si="2"/>
        <v>44.4</v>
      </c>
      <c r="S15" s="61">
        <f t="shared" si="3"/>
        <v>6</v>
      </c>
      <c r="T15" s="2" t="str">
        <f t="shared" si="4"/>
        <v>決勝進出</v>
      </c>
      <c r="U15" s="17">
        <f t="shared" si="5"/>
        <v>21.9</v>
      </c>
      <c r="V15" s="9">
        <f t="shared" si="6"/>
        <v>6</v>
      </c>
      <c r="W15" s="9"/>
      <c r="X15" s="16">
        <f t="shared" si="7"/>
        <v>7.5</v>
      </c>
      <c r="Y15" s="16">
        <f t="shared" si="8"/>
        <v>7.3</v>
      </c>
      <c r="Z15" s="16">
        <f t="shared" si="9"/>
        <v>7.3</v>
      </c>
      <c r="AA15" s="16">
        <f t="shared" si="10"/>
        <v>7.1</v>
      </c>
      <c r="AB15" s="16">
        <f t="shared" si="11"/>
        <v>6.8</v>
      </c>
      <c r="AC15" s="17">
        <f t="shared" si="12"/>
        <v>21.7</v>
      </c>
      <c r="AD15" s="17"/>
      <c r="AE15" s="16">
        <f t="shared" si="13"/>
        <v>7.4</v>
      </c>
      <c r="AF15" s="16">
        <f t="shared" si="14"/>
        <v>7.4</v>
      </c>
      <c r="AG15" s="16">
        <f t="shared" si="15"/>
        <v>7.3</v>
      </c>
      <c r="AH15" s="16">
        <f t="shared" si="16"/>
        <v>7.2</v>
      </c>
      <c r="AI15" s="16">
        <f t="shared" si="17"/>
        <v>7</v>
      </c>
      <c r="AJ15" s="17">
        <f t="shared" si="18"/>
        <v>21.9</v>
      </c>
      <c r="AK15" s="18"/>
      <c r="AL15" s="9">
        <f t="shared" si="19"/>
        <v>44400000</v>
      </c>
      <c r="AM15" s="9">
        <f t="shared" si="20"/>
        <v>22700</v>
      </c>
      <c r="AN15" s="19">
        <f t="shared" si="21"/>
        <v>0.036300000000000006</v>
      </c>
      <c r="AO15" s="19">
        <f t="shared" si="22"/>
        <v>44422699.2363</v>
      </c>
      <c r="AP15" s="17"/>
      <c r="AQ15" s="9"/>
    </row>
    <row r="16" spans="1:43" ht="18" customHeight="1">
      <c r="A16" s="4">
        <v>10</v>
      </c>
      <c r="B16" s="83" t="s">
        <v>82</v>
      </c>
      <c r="C16" s="84" t="s">
        <v>64</v>
      </c>
      <c r="D16" s="85" t="s">
        <v>65</v>
      </c>
      <c r="E16" s="57">
        <v>7.1</v>
      </c>
      <c r="F16" s="57">
        <v>7</v>
      </c>
      <c r="G16" s="57">
        <v>6.9</v>
      </c>
      <c r="H16" s="57">
        <v>6.9</v>
      </c>
      <c r="I16" s="57">
        <v>6.8</v>
      </c>
      <c r="J16" s="58">
        <f t="shared" si="0"/>
        <v>20.8</v>
      </c>
      <c r="K16" s="59">
        <v>7</v>
      </c>
      <c r="L16" s="59">
        <v>6.8</v>
      </c>
      <c r="M16" s="59">
        <v>6.8</v>
      </c>
      <c r="N16" s="59">
        <v>6.9</v>
      </c>
      <c r="O16" s="59">
        <v>6.9</v>
      </c>
      <c r="P16" s="59">
        <v>0.8</v>
      </c>
      <c r="Q16" s="58">
        <f t="shared" si="1"/>
        <v>21.400000000000002</v>
      </c>
      <c r="R16" s="58">
        <f t="shared" si="2"/>
        <v>42.2</v>
      </c>
      <c r="S16" s="61">
        <f t="shared" si="3"/>
        <v>17</v>
      </c>
      <c r="T16" s="2">
        <f t="shared" si="4"/>
      </c>
      <c r="U16" s="17">
        <f t="shared" si="5"/>
        <v>20.6</v>
      </c>
      <c r="V16" s="9">
        <f t="shared" si="6"/>
        <v>16</v>
      </c>
      <c r="W16" s="9"/>
      <c r="X16" s="16">
        <f t="shared" si="7"/>
        <v>7.1</v>
      </c>
      <c r="Y16" s="16">
        <f t="shared" si="8"/>
        <v>7</v>
      </c>
      <c r="Z16" s="16">
        <f t="shared" si="9"/>
        <v>6.9</v>
      </c>
      <c r="AA16" s="16">
        <f t="shared" si="10"/>
        <v>6.9</v>
      </c>
      <c r="AB16" s="16">
        <f t="shared" si="11"/>
        <v>6.8</v>
      </c>
      <c r="AC16" s="17">
        <f t="shared" si="12"/>
        <v>20.8</v>
      </c>
      <c r="AD16" s="17"/>
      <c r="AE16" s="16">
        <f t="shared" si="13"/>
        <v>7</v>
      </c>
      <c r="AF16" s="16">
        <f t="shared" si="14"/>
        <v>6.9</v>
      </c>
      <c r="AG16" s="16">
        <f t="shared" si="15"/>
        <v>6.9</v>
      </c>
      <c r="AH16" s="16">
        <f t="shared" si="16"/>
        <v>6.8</v>
      </c>
      <c r="AI16" s="16">
        <f t="shared" si="17"/>
        <v>6.8</v>
      </c>
      <c r="AJ16" s="17">
        <f t="shared" si="18"/>
        <v>20.6</v>
      </c>
      <c r="AK16" s="18"/>
      <c r="AL16" s="9">
        <f t="shared" si="19"/>
        <v>42200000</v>
      </c>
      <c r="AM16" s="9">
        <f t="shared" si="20"/>
        <v>21400.000000000004</v>
      </c>
      <c r="AN16" s="19">
        <f t="shared" si="21"/>
        <v>0.0344</v>
      </c>
      <c r="AO16" s="19">
        <f t="shared" si="22"/>
        <v>42221399.2344</v>
      </c>
      <c r="AP16" s="17"/>
      <c r="AQ16" s="9"/>
    </row>
    <row r="17" spans="1:43" ht="18" customHeight="1">
      <c r="A17" s="4">
        <v>11</v>
      </c>
      <c r="B17" s="86" t="s">
        <v>83</v>
      </c>
      <c r="C17" s="87" t="s">
        <v>67</v>
      </c>
      <c r="D17" s="165" t="s">
        <v>84</v>
      </c>
      <c r="E17" s="57">
        <v>7</v>
      </c>
      <c r="F17" s="57">
        <v>6.7</v>
      </c>
      <c r="G17" s="57">
        <v>7</v>
      </c>
      <c r="H17" s="57">
        <v>6.8</v>
      </c>
      <c r="I17" s="57">
        <v>7</v>
      </c>
      <c r="J17" s="58">
        <f t="shared" si="0"/>
        <v>20.8</v>
      </c>
      <c r="K17" s="59">
        <v>6.9</v>
      </c>
      <c r="L17" s="59">
        <v>6.8</v>
      </c>
      <c r="M17" s="59">
        <v>7.1</v>
      </c>
      <c r="N17" s="59">
        <v>6.8</v>
      </c>
      <c r="O17" s="59">
        <v>6.9</v>
      </c>
      <c r="P17" s="59">
        <v>0.8</v>
      </c>
      <c r="Q17" s="58">
        <f t="shared" si="1"/>
        <v>21.400000000000002</v>
      </c>
      <c r="R17" s="58">
        <f t="shared" si="2"/>
        <v>42.2</v>
      </c>
      <c r="S17" s="61">
        <f t="shared" si="3"/>
        <v>16</v>
      </c>
      <c r="T17" s="2">
        <f t="shared" si="4"/>
      </c>
      <c r="U17" s="17">
        <f t="shared" si="5"/>
        <v>20.6</v>
      </c>
      <c r="V17" s="9">
        <f t="shared" si="6"/>
        <v>16</v>
      </c>
      <c r="W17" s="9"/>
      <c r="X17" s="16">
        <f t="shared" si="7"/>
        <v>7</v>
      </c>
      <c r="Y17" s="16">
        <f t="shared" si="8"/>
        <v>7</v>
      </c>
      <c r="Z17" s="16">
        <f t="shared" si="9"/>
        <v>7</v>
      </c>
      <c r="AA17" s="16">
        <f t="shared" si="10"/>
        <v>6.8</v>
      </c>
      <c r="AB17" s="16">
        <f t="shared" si="11"/>
        <v>6.7</v>
      </c>
      <c r="AC17" s="17">
        <f t="shared" si="12"/>
        <v>20.8</v>
      </c>
      <c r="AD17" s="17"/>
      <c r="AE17" s="16">
        <f t="shared" si="13"/>
        <v>7.1</v>
      </c>
      <c r="AF17" s="16">
        <f t="shared" si="14"/>
        <v>6.9</v>
      </c>
      <c r="AG17" s="16">
        <f t="shared" si="15"/>
        <v>6.9</v>
      </c>
      <c r="AH17" s="16">
        <f t="shared" si="16"/>
        <v>6.8</v>
      </c>
      <c r="AI17" s="16">
        <f t="shared" si="17"/>
        <v>6.8</v>
      </c>
      <c r="AJ17" s="17">
        <f t="shared" si="18"/>
        <v>20.6</v>
      </c>
      <c r="AK17" s="18"/>
      <c r="AL17" s="9">
        <f t="shared" si="19"/>
        <v>42200000</v>
      </c>
      <c r="AM17" s="9">
        <f t="shared" si="20"/>
        <v>21400.000000000004</v>
      </c>
      <c r="AN17" s="19">
        <f t="shared" si="21"/>
        <v>0.0345</v>
      </c>
      <c r="AO17" s="19">
        <f t="shared" si="22"/>
        <v>42221399.2345</v>
      </c>
      <c r="AP17" s="17"/>
      <c r="AQ17" s="9"/>
    </row>
    <row r="18" spans="1:43" ht="18" customHeight="1">
      <c r="A18" s="4">
        <v>12</v>
      </c>
      <c r="B18" s="83" t="s">
        <v>85</v>
      </c>
      <c r="C18" s="84" t="s">
        <v>77</v>
      </c>
      <c r="D18" s="85" t="s">
        <v>65</v>
      </c>
      <c r="E18" s="57">
        <v>7.6</v>
      </c>
      <c r="F18" s="57">
        <v>7.4</v>
      </c>
      <c r="G18" s="57">
        <v>7.5</v>
      </c>
      <c r="H18" s="57">
        <v>7.7</v>
      </c>
      <c r="I18" s="57">
        <v>7.6</v>
      </c>
      <c r="J18" s="58">
        <f t="shared" si="0"/>
        <v>22.7</v>
      </c>
      <c r="K18" s="59">
        <v>7.7</v>
      </c>
      <c r="L18" s="59">
        <v>7.4</v>
      </c>
      <c r="M18" s="59">
        <v>7.7</v>
      </c>
      <c r="N18" s="59">
        <v>7.7</v>
      </c>
      <c r="O18" s="144">
        <v>7.6</v>
      </c>
      <c r="P18" s="59">
        <v>0.8</v>
      </c>
      <c r="Q18" s="58">
        <f t="shared" si="1"/>
        <v>23.8</v>
      </c>
      <c r="R18" s="58">
        <f t="shared" si="2"/>
        <v>46.5</v>
      </c>
      <c r="S18" s="61">
        <f t="shared" si="3"/>
        <v>3</v>
      </c>
      <c r="T18" s="2" t="str">
        <f t="shared" si="4"/>
        <v>決勝進出</v>
      </c>
      <c r="U18" s="17">
        <f t="shared" si="5"/>
        <v>23</v>
      </c>
      <c r="V18" s="9">
        <f t="shared" si="6"/>
        <v>3</v>
      </c>
      <c r="W18" s="9"/>
      <c r="X18" s="16">
        <f t="shared" si="7"/>
        <v>7.7</v>
      </c>
      <c r="Y18" s="16">
        <f t="shared" si="8"/>
        <v>7.6</v>
      </c>
      <c r="Z18" s="16">
        <f t="shared" si="9"/>
        <v>7.6</v>
      </c>
      <c r="AA18" s="16">
        <f t="shared" si="10"/>
        <v>7.5</v>
      </c>
      <c r="AB18" s="16">
        <f t="shared" si="11"/>
        <v>7.4</v>
      </c>
      <c r="AC18" s="17">
        <f t="shared" si="12"/>
        <v>22.7</v>
      </c>
      <c r="AD18" s="17"/>
      <c r="AE18" s="16">
        <f t="shared" si="13"/>
        <v>7.7</v>
      </c>
      <c r="AF18" s="16">
        <f t="shared" si="14"/>
        <v>7.7</v>
      </c>
      <c r="AG18" s="16">
        <f t="shared" si="15"/>
        <v>7.7</v>
      </c>
      <c r="AH18" s="16">
        <f t="shared" si="16"/>
        <v>7.6</v>
      </c>
      <c r="AI18" s="16">
        <f t="shared" si="17"/>
        <v>7.4</v>
      </c>
      <c r="AJ18" s="17">
        <f t="shared" si="18"/>
        <v>23</v>
      </c>
      <c r="AK18" s="18"/>
      <c r="AL18" s="9">
        <f t="shared" si="19"/>
        <v>46500000</v>
      </c>
      <c r="AM18" s="9">
        <f t="shared" si="20"/>
        <v>23800</v>
      </c>
      <c r="AN18" s="19">
        <f t="shared" si="21"/>
        <v>0.0381</v>
      </c>
      <c r="AO18" s="19">
        <f t="shared" si="22"/>
        <v>46523799.2381</v>
      </c>
      <c r="AP18" s="17"/>
      <c r="AQ18" s="9"/>
    </row>
    <row r="19" spans="1:43" ht="18" customHeight="1">
      <c r="A19" s="4">
        <v>13</v>
      </c>
      <c r="B19" s="88" t="s">
        <v>86</v>
      </c>
      <c r="C19" s="89" t="s">
        <v>87</v>
      </c>
      <c r="D19" s="88" t="s">
        <v>88</v>
      </c>
      <c r="E19" s="57">
        <v>7.7</v>
      </c>
      <c r="F19" s="57">
        <v>7.3</v>
      </c>
      <c r="G19" s="57">
        <v>7.9</v>
      </c>
      <c r="H19" s="57">
        <v>7.8</v>
      </c>
      <c r="I19" s="57">
        <v>7.5</v>
      </c>
      <c r="J19" s="58">
        <f t="shared" si="0"/>
        <v>23</v>
      </c>
      <c r="K19" s="59">
        <v>7.8</v>
      </c>
      <c r="L19" s="59">
        <v>7.5</v>
      </c>
      <c r="M19" s="59">
        <v>7.7</v>
      </c>
      <c r="N19" s="59">
        <v>7.9</v>
      </c>
      <c r="O19" s="59">
        <v>7.8</v>
      </c>
      <c r="P19" s="59">
        <v>0.8</v>
      </c>
      <c r="Q19" s="58">
        <f t="shared" si="1"/>
        <v>24.1</v>
      </c>
      <c r="R19" s="58">
        <f t="shared" si="2"/>
        <v>47.1</v>
      </c>
      <c r="S19" s="61">
        <f t="shared" si="3"/>
        <v>2</v>
      </c>
      <c r="T19" s="2" t="str">
        <f t="shared" si="4"/>
        <v>決勝進出</v>
      </c>
      <c r="U19" s="17">
        <f t="shared" si="5"/>
        <v>23.3</v>
      </c>
      <c r="V19" s="9">
        <f t="shared" si="6"/>
        <v>2</v>
      </c>
      <c r="W19" s="9"/>
      <c r="X19" s="16">
        <f t="shared" si="7"/>
        <v>7.9</v>
      </c>
      <c r="Y19" s="16">
        <f t="shared" si="8"/>
        <v>7.8</v>
      </c>
      <c r="Z19" s="16">
        <f t="shared" si="9"/>
        <v>7.7</v>
      </c>
      <c r="AA19" s="16">
        <f t="shared" si="10"/>
        <v>7.5</v>
      </c>
      <c r="AB19" s="16">
        <f t="shared" si="11"/>
        <v>7.3</v>
      </c>
      <c r="AC19" s="17">
        <f t="shared" si="12"/>
        <v>23</v>
      </c>
      <c r="AD19" s="17"/>
      <c r="AE19" s="16">
        <f t="shared" si="13"/>
        <v>7.9</v>
      </c>
      <c r="AF19" s="16">
        <f t="shared" si="14"/>
        <v>7.8</v>
      </c>
      <c r="AG19" s="16">
        <f t="shared" si="15"/>
        <v>7.8</v>
      </c>
      <c r="AH19" s="16">
        <f t="shared" si="16"/>
        <v>7.7</v>
      </c>
      <c r="AI19" s="16">
        <f t="shared" si="17"/>
        <v>7.5</v>
      </c>
      <c r="AJ19" s="17">
        <f t="shared" si="18"/>
        <v>23.3</v>
      </c>
      <c r="AK19" s="18"/>
      <c r="AL19" s="9">
        <f t="shared" si="19"/>
        <v>47100000</v>
      </c>
      <c r="AM19" s="9">
        <f t="shared" si="20"/>
        <v>24100</v>
      </c>
      <c r="AN19" s="19">
        <f t="shared" si="21"/>
        <v>0.0387</v>
      </c>
      <c r="AO19" s="19">
        <f t="shared" si="22"/>
        <v>47124099.2387</v>
      </c>
      <c r="AP19" s="17"/>
      <c r="AQ19" s="9"/>
    </row>
    <row r="20" spans="1:43" ht="18" customHeight="1">
      <c r="A20" s="4">
        <v>14</v>
      </c>
      <c r="B20" s="83" t="s">
        <v>89</v>
      </c>
      <c r="C20" s="84" t="s">
        <v>75</v>
      </c>
      <c r="D20" s="86" t="s">
        <v>81</v>
      </c>
      <c r="E20" s="57">
        <v>6.5</v>
      </c>
      <c r="F20" s="57">
        <v>6.2</v>
      </c>
      <c r="G20" s="57">
        <v>7</v>
      </c>
      <c r="H20" s="57">
        <v>6.5</v>
      </c>
      <c r="I20" s="57">
        <v>6.6</v>
      </c>
      <c r="J20" s="58">
        <f t="shared" si="0"/>
        <v>19.6</v>
      </c>
      <c r="K20" s="59">
        <v>6.7</v>
      </c>
      <c r="L20" s="59">
        <v>6.4</v>
      </c>
      <c r="M20" s="59">
        <v>6.7</v>
      </c>
      <c r="N20" s="59">
        <v>6.4</v>
      </c>
      <c r="O20" s="59">
        <v>6.4</v>
      </c>
      <c r="P20" s="59">
        <v>0.8</v>
      </c>
      <c r="Q20" s="58">
        <f t="shared" si="1"/>
        <v>20.3</v>
      </c>
      <c r="R20" s="58">
        <f t="shared" si="2"/>
        <v>39.9</v>
      </c>
      <c r="S20" s="61">
        <f t="shared" si="3"/>
        <v>21</v>
      </c>
      <c r="T20" s="2">
        <f t="shared" si="4"/>
      </c>
      <c r="U20" s="17">
        <f t="shared" si="5"/>
        <v>19.5</v>
      </c>
      <c r="V20" s="9">
        <f t="shared" si="6"/>
        <v>21</v>
      </c>
      <c r="W20" s="9"/>
      <c r="X20" s="16">
        <f t="shared" si="7"/>
        <v>7</v>
      </c>
      <c r="Y20" s="16">
        <f t="shared" si="8"/>
        <v>6.6</v>
      </c>
      <c r="Z20" s="16">
        <f t="shared" si="9"/>
        <v>6.5</v>
      </c>
      <c r="AA20" s="16">
        <f t="shared" si="10"/>
        <v>6.5</v>
      </c>
      <c r="AB20" s="16">
        <f t="shared" si="11"/>
        <v>6.2</v>
      </c>
      <c r="AC20" s="17">
        <f t="shared" si="12"/>
        <v>19.6</v>
      </c>
      <c r="AD20" s="17"/>
      <c r="AE20" s="16">
        <f t="shared" si="13"/>
        <v>6.7</v>
      </c>
      <c r="AF20" s="16">
        <f t="shared" si="14"/>
        <v>6.7</v>
      </c>
      <c r="AG20" s="16">
        <f t="shared" si="15"/>
        <v>6.4</v>
      </c>
      <c r="AH20" s="16">
        <f t="shared" si="16"/>
        <v>6.4</v>
      </c>
      <c r="AI20" s="16">
        <f t="shared" si="17"/>
        <v>6.4</v>
      </c>
      <c r="AJ20" s="17">
        <f t="shared" si="18"/>
        <v>19.5</v>
      </c>
      <c r="AK20" s="18"/>
      <c r="AL20" s="9">
        <f t="shared" si="19"/>
        <v>39900000</v>
      </c>
      <c r="AM20" s="9">
        <f t="shared" si="20"/>
        <v>20300</v>
      </c>
      <c r="AN20" s="19">
        <f t="shared" si="21"/>
        <v>0.032600000000000004</v>
      </c>
      <c r="AO20" s="19">
        <f t="shared" si="22"/>
        <v>39920299.2326</v>
      </c>
      <c r="AP20" s="17"/>
      <c r="AQ20" s="9"/>
    </row>
    <row r="21" spans="1:43" ht="18" customHeight="1">
      <c r="A21" s="4">
        <v>15</v>
      </c>
      <c r="B21" s="90" t="s">
        <v>90</v>
      </c>
      <c r="C21" s="91" t="s">
        <v>91</v>
      </c>
      <c r="D21" s="88" t="s">
        <v>71</v>
      </c>
      <c r="E21" s="57">
        <v>6.9</v>
      </c>
      <c r="F21" s="57">
        <v>6.7</v>
      </c>
      <c r="G21" s="57">
        <v>7.3</v>
      </c>
      <c r="H21" s="57">
        <v>6.3</v>
      </c>
      <c r="I21" s="57">
        <v>6.1</v>
      </c>
      <c r="J21" s="58">
        <f t="shared" si="0"/>
        <v>19.900000000000002</v>
      </c>
      <c r="K21" s="59">
        <v>7</v>
      </c>
      <c r="L21" s="59">
        <v>6.9</v>
      </c>
      <c r="M21" s="59">
        <v>7</v>
      </c>
      <c r="N21" s="59">
        <v>6.4</v>
      </c>
      <c r="O21" s="59">
        <v>6.1</v>
      </c>
      <c r="P21" s="59">
        <v>0.8</v>
      </c>
      <c r="Q21" s="58">
        <f t="shared" si="1"/>
        <v>21.1</v>
      </c>
      <c r="R21" s="58">
        <f t="shared" si="2"/>
        <v>41</v>
      </c>
      <c r="S21" s="61">
        <f t="shared" si="3"/>
        <v>19</v>
      </c>
      <c r="T21" s="2">
        <f t="shared" si="4"/>
      </c>
      <c r="U21" s="17">
        <f t="shared" si="5"/>
        <v>20.3</v>
      </c>
      <c r="V21" s="9">
        <f t="shared" si="6"/>
        <v>19</v>
      </c>
      <c r="W21" s="9"/>
      <c r="X21" s="16">
        <f t="shared" si="7"/>
        <v>7.3</v>
      </c>
      <c r="Y21" s="16">
        <f t="shared" si="8"/>
        <v>6.9</v>
      </c>
      <c r="Z21" s="16">
        <f t="shared" si="9"/>
        <v>6.7</v>
      </c>
      <c r="AA21" s="16">
        <f t="shared" si="10"/>
        <v>6.3</v>
      </c>
      <c r="AB21" s="16">
        <f t="shared" si="11"/>
        <v>6.1</v>
      </c>
      <c r="AC21" s="17">
        <f t="shared" si="12"/>
        <v>19.900000000000002</v>
      </c>
      <c r="AD21" s="17"/>
      <c r="AE21" s="16">
        <f t="shared" si="13"/>
        <v>7</v>
      </c>
      <c r="AF21" s="16">
        <f t="shared" si="14"/>
        <v>7</v>
      </c>
      <c r="AG21" s="16">
        <f t="shared" si="15"/>
        <v>6.9</v>
      </c>
      <c r="AH21" s="16">
        <f t="shared" si="16"/>
        <v>6.4</v>
      </c>
      <c r="AI21" s="16">
        <f t="shared" si="17"/>
        <v>6.1</v>
      </c>
      <c r="AJ21" s="17">
        <f t="shared" si="18"/>
        <v>20.3</v>
      </c>
      <c r="AK21" s="18"/>
      <c r="AL21" s="9">
        <f t="shared" si="19"/>
        <v>41000000</v>
      </c>
      <c r="AM21" s="9">
        <f t="shared" si="20"/>
        <v>21100</v>
      </c>
      <c r="AN21" s="19">
        <f t="shared" si="21"/>
        <v>0.0334</v>
      </c>
      <c r="AO21" s="19">
        <f t="shared" si="22"/>
        <v>41021099.2334</v>
      </c>
      <c r="AP21" s="17"/>
      <c r="AQ21" s="9"/>
    </row>
    <row r="22" spans="1:43" ht="18" customHeight="1">
      <c r="A22" s="4">
        <v>16</v>
      </c>
      <c r="B22" s="83" t="s">
        <v>92</v>
      </c>
      <c r="C22" s="84" t="s">
        <v>77</v>
      </c>
      <c r="D22" s="85" t="s">
        <v>65</v>
      </c>
      <c r="E22" s="57">
        <v>7.2</v>
      </c>
      <c r="F22" s="57">
        <v>6.8</v>
      </c>
      <c r="G22" s="57">
        <v>7.5</v>
      </c>
      <c r="H22" s="57">
        <v>7.3</v>
      </c>
      <c r="I22" s="57">
        <v>7.3</v>
      </c>
      <c r="J22" s="58">
        <f t="shared" si="0"/>
        <v>21.8</v>
      </c>
      <c r="K22" s="59">
        <v>7.1</v>
      </c>
      <c r="L22" s="59">
        <v>6.8</v>
      </c>
      <c r="M22" s="59">
        <v>7.4</v>
      </c>
      <c r="N22" s="59">
        <v>7.3</v>
      </c>
      <c r="O22" s="59">
        <v>7.3</v>
      </c>
      <c r="P22" s="59">
        <v>0.8</v>
      </c>
      <c r="Q22" s="58">
        <f t="shared" si="1"/>
        <v>22.5</v>
      </c>
      <c r="R22" s="58">
        <f t="shared" si="2"/>
        <v>44.3</v>
      </c>
      <c r="S22" s="61">
        <f t="shared" si="3"/>
        <v>7</v>
      </c>
      <c r="T22" s="2" t="str">
        <f t="shared" si="4"/>
        <v>決勝進出</v>
      </c>
      <c r="U22" s="17">
        <f t="shared" si="5"/>
        <v>21.7</v>
      </c>
      <c r="V22" s="9">
        <f t="shared" si="6"/>
        <v>7</v>
      </c>
      <c r="W22" s="9"/>
      <c r="X22" s="16">
        <f t="shared" si="7"/>
        <v>7.5</v>
      </c>
      <c r="Y22" s="16">
        <f t="shared" si="8"/>
        <v>7.3</v>
      </c>
      <c r="Z22" s="16">
        <f t="shared" si="9"/>
        <v>7.3</v>
      </c>
      <c r="AA22" s="16">
        <f t="shared" si="10"/>
        <v>7.2</v>
      </c>
      <c r="AB22" s="16">
        <f t="shared" si="11"/>
        <v>6.8</v>
      </c>
      <c r="AC22" s="17">
        <f t="shared" si="12"/>
        <v>21.8</v>
      </c>
      <c r="AD22" s="17"/>
      <c r="AE22" s="16">
        <f t="shared" si="13"/>
        <v>7.4</v>
      </c>
      <c r="AF22" s="16">
        <f t="shared" si="14"/>
        <v>7.3</v>
      </c>
      <c r="AG22" s="16">
        <f t="shared" si="15"/>
        <v>7.3</v>
      </c>
      <c r="AH22" s="16">
        <f t="shared" si="16"/>
        <v>7.1</v>
      </c>
      <c r="AI22" s="16">
        <f t="shared" si="17"/>
        <v>6.8</v>
      </c>
      <c r="AJ22" s="17">
        <f t="shared" si="18"/>
        <v>21.7</v>
      </c>
      <c r="AK22" s="18"/>
      <c r="AL22" s="9">
        <f t="shared" si="19"/>
        <v>44300000</v>
      </c>
      <c r="AM22" s="9">
        <f t="shared" si="20"/>
        <v>22500</v>
      </c>
      <c r="AN22" s="19">
        <f t="shared" si="21"/>
        <v>0.0359</v>
      </c>
      <c r="AO22" s="19">
        <f t="shared" si="22"/>
        <v>44322499.2359</v>
      </c>
      <c r="AP22" s="17"/>
      <c r="AQ22" s="9"/>
    </row>
    <row r="23" spans="1:43" ht="18" customHeight="1">
      <c r="A23" s="4">
        <v>17</v>
      </c>
      <c r="B23" s="83" t="s">
        <v>93</v>
      </c>
      <c r="C23" s="84" t="s">
        <v>67</v>
      </c>
      <c r="D23" s="85" t="s">
        <v>68</v>
      </c>
      <c r="E23" s="57">
        <v>7.4</v>
      </c>
      <c r="F23" s="57">
        <v>7</v>
      </c>
      <c r="G23" s="57">
        <v>6.9</v>
      </c>
      <c r="H23" s="57">
        <v>7.1</v>
      </c>
      <c r="I23" s="57">
        <v>7.2</v>
      </c>
      <c r="J23" s="58">
        <f t="shared" si="0"/>
        <v>21.3</v>
      </c>
      <c r="K23" s="59">
        <v>7.3</v>
      </c>
      <c r="L23" s="59">
        <v>7</v>
      </c>
      <c r="M23" s="59">
        <v>7.2</v>
      </c>
      <c r="N23" s="59">
        <v>6.9</v>
      </c>
      <c r="O23" s="59">
        <v>6.6</v>
      </c>
      <c r="P23" s="59">
        <v>1.1</v>
      </c>
      <c r="Q23" s="58">
        <f t="shared" si="1"/>
        <v>22.200000000000003</v>
      </c>
      <c r="R23" s="58">
        <f t="shared" si="2"/>
        <v>43.5</v>
      </c>
      <c r="S23" s="61">
        <f t="shared" si="3"/>
        <v>9</v>
      </c>
      <c r="T23" s="2" t="str">
        <f t="shared" si="4"/>
        <v>決勝進出</v>
      </c>
      <c r="U23" s="17">
        <f t="shared" si="5"/>
        <v>21.1</v>
      </c>
      <c r="V23" s="9">
        <f t="shared" si="6"/>
        <v>9</v>
      </c>
      <c r="W23" s="9"/>
      <c r="X23" s="16">
        <f t="shared" si="7"/>
        <v>7.4</v>
      </c>
      <c r="Y23" s="16">
        <f t="shared" si="8"/>
        <v>7.2</v>
      </c>
      <c r="Z23" s="16">
        <f t="shared" si="9"/>
        <v>7.1</v>
      </c>
      <c r="AA23" s="16">
        <f t="shared" si="10"/>
        <v>7</v>
      </c>
      <c r="AB23" s="16">
        <f t="shared" si="11"/>
        <v>6.9</v>
      </c>
      <c r="AC23" s="17">
        <f t="shared" si="12"/>
        <v>21.3</v>
      </c>
      <c r="AD23" s="17"/>
      <c r="AE23" s="16">
        <f t="shared" si="13"/>
        <v>7.3</v>
      </c>
      <c r="AF23" s="16">
        <f t="shared" si="14"/>
        <v>7.2</v>
      </c>
      <c r="AG23" s="16">
        <f t="shared" si="15"/>
        <v>7</v>
      </c>
      <c r="AH23" s="16">
        <f t="shared" si="16"/>
        <v>6.9</v>
      </c>
      <c r="AI23" s="16">
        <f t="shared" si="17"/>
        <v>6.6</v>
      </c>
      <c r="AJ23" s="17">
        <f t="shared" si="18"/>
        <v>21.1</v>
      </c>
      <c r="AK23" s="18"/>
      <c r="AL23" s="9">
        <f t="shared" si="19"/>
        <v>43500000</v>
      </c>
      <c r="AM23" s="9">
        <f t="shared" si="20"/>
        <v>22200.000000000004</v>
      </c>
      <c r="AN23" s="19">
        <f t="shared" si="21"/>
        <v>0.035</v>
      </c>
      <c r="AO23" s="19">
        <f t="shared" si="22"/>
        <v>43522198.935</v>
      </c>
      <c r="AP23" s="17"/>
      <c r="AQ23" s="9"/>
    </row>
    <row r="24" spans="1:43" ht="18" customHeight="1">
      <c r="A24" s="4">
        <v>18</v>
      </c>
      <c r="B24" s="83" t="s">
        <v>94</v>
      </c>
      <c r="C24" s="84" t="s">
        <v>95</v>
      </c>
      <c r="D24" s="85" t="s">
        <v>81</v>
      </c>
      <c r="E24" s="57">
        <v>6.3</v>
      </c>
      <c r="F24" s="57">
        <v>6.1</v>
      </c>
      <c r="G24" s="57">
        <v>6.4</v>
      </c>
      <c r="H24" s="57">
        <v>6.5</v>
      </c>
      <c r="I24" s="57">
        <v>6.1</v>
      </c>
      <c r="J24" s="58">
        <f t="shared" si="0"/>
        <v>18.799999999999997</v>
      </c>
      <c r="K24" s="59">
        <v>6.4</v>
      </c>
      <c r="L24" s="59">
        <v>6.5</v>
      </c>
      <c r="M24" s="59">
        <v>6.9</v>
      </c>
      <c r="N24" s="59">
        <v>6.2</v>
      </c>
      <c r="O24" s="59">
        <v>6.7</v>
      </c>
      <c r="P24" s="59">
        <v>0.8</v>
      </c>
      <c r="Q24" s="58">
        <f t="shared" si="1"/>
        <v>20.400000000000002</v>
      </c>
      <c r="R24" s="58">
        <f t="shared" si="2"/>
        <v>39.2</v>
      </c>
      <c r="S24" s="61">
        <f t="shared" si="3"/>
        <v>22</v>
      </c>
      <c r="T24" s="2">
        <f t="shared" si="4"/>
      </c>
      <c r="U24" s="17">
        <f t="shared" si="5"/>
        <v>19.6</v>
      </c>
      <c r="V24" s="9">
        <f t="shared" si="6"/>
        <v>22</v>
      </c>
      <c r="W24" s="9"/>
      <c r="X24" s="16">
        <f t="shared" si="7"/>
        <v>6.5</v>
      </c>
      <c r="Y24" s="16">
        <f t="shared" si="8"/>
        <v>6.4</v>
      </c>
      <c r="Z24" s="16">
        <f t="shared" si="9"/>
        <v>6.3</v>
      </c>
      <c r="AA24" s="16">
        <f t="shared" si="10"/>
        <v>6.1</v>
      </c>
      <c r="AB24" s="16">
        <f t="shared" si="11"/>
        <v>6.1</v>
      </c>
      <c r="AC24" s="17">
        <f t="shared" si="12"/>
        <v>18.799999999999997</v>
      </c>
      <c r="AD24" s="17"/>
      <c r="AE24" s="16">
        <f t="shared" si="13"/>
        <v>6.9</v>
      </c>
      <c r="AF24" s="16">
        <f t="shared" si="14"/>
        <v>6.7</v>
      </c>
      <c r="AG24" s="16">
        <f t="shared" si="15"/>
        <v>6.5</v>
      </c>
      <c r="AH24" s="16">
        <f t="shared" si="16"/>
        <v>6.4</v>
      </c>
      <c r="AI24" s="16">
        <f t="shared" si="17"/>
        <v>6.2</v>
      </c>
      <c r="AJ24" s="17">
        <f t="shared" si="18"/>
        <v>19.6</v>
      </c>
      <c r="AK24" s="18"/>
      <c r="AL24" s="9">
        <f t="shared" si="19"/>
        <v>39200000</v>
      </c>
      <c r="AM24" s="9">
        <f t="shared" si="20"/>
        <v>20400.000000000004</v>
      </c>
      <c r="AN24" s="19">
        <f t="shared" si="21"/>
        <v>0.0327</v>
      </c>
      <c r="AO24" s="19">
        <f t="shared" si="22"/>
        <v>39220399.2327</v>
      </c>
      <c r="AP24" s="17"/>
      <c r="AQ24" s="9"/>
    </row>
    <row r="25" spans="1:43" ht="18" customHeight="1">
      <c r="A25" s="4">
        <v>19</v>
      </c>
      <c r="B25" s="86" t="s">
        <v>96</v>
      </c>
      <c r="C25" s="87" t="s">
        <v>97</v>
      </c>
      <c r="D25" s="85" t="s">
        <v>98</v>
      </c>
      <c r="E25" s="57">
        <v>2</v>
      </c>
      <c r="F25" s="57">
        <v>2.1</v>
      </c>
      <c r="G25" s="57">
        <v>2.4</v>
      </c>
      <c r="H25" s="57">
        <v>2</v>
      </c>
      <c r="I25" s="57">
        <v>1.8</v>
      </c>
      <c r="J25" s="58">
        <f t="shared" si="0"/>
        <v>6.1</v>
      </c>
      <c r="K25" s="59">
        <v>6.3</v>
      </c>
      <c r="L25" s="59">
        <v>6.6</v>
      </c>
      <c r="M25" s="59">
        <v>6.6</v>
      </c>
      <c r="N25" s="59">
        <v>5.9</v>
      </c>
      <c r="O25" s="59">
        <v>6</v>
      </c>
      <c r="P25" s="59">
        <v>0.9</v>
      </c>
      <c r="Q25" s="58">
        <f t="shared" si="1"/>
        <v>19.799999999999997</v>
      </c>
      <c r="R25" s="58">
        <f t="shared" si="2"/>
        <v>25.9</v>
      </c>
      <c r="S25" s="61">
        <f t="shared" si="3"/>
        <v>26</v>
      </c>
      <c r="T25" s="2">
        <f t="shared" si="4"/>
      </c>
      <c r="U25" s="17">
        <f t="shared" si="5"/>
        <v>18.9</v>
      </c>
      <c r="V25" s="9">
        <f t="shared" si="6"/>
        <v>26</v>
      </c>
      <c r="W25" s="9"/>
      <c r="X25" s="16">
        <f t="shared" si="7"/>
        <v>2.4</v>
      </c>
      <c r="Y25" s="16">
        <f t="shared" si="8"/>
        <v>2.1</v>
      </c>
      <c r="Z25" s="16">
        <f t="shared" si="9"/>
        <v>2</v>
      </c>
      <c r="AA25" s="16">
        <f t="shared" si="10"/>
        <v>2</v>
      </c>
      <c r="AB25" s="16">
        <f t="shared" si="11"/>
        <v>1.8</v>
      </c>
      <c r="AC25" s="17">
        <f t="shared" si="12"/>
        <v>6.1</v>
      </c>
      <c r="AD25" s="17"/>
      <c r="AE25" s="16">
        <f t="shared" si="13"/>
        <v>6.6</v>
      </c>
      <c r="AF25" s="16">
        <f t="shared" si="14"/>
        <v>6.6</v>
      </c>
      <c r="AG25" s="16">
        <f t="shared" si="15"/>
        <v>6.3</v>
      </c>
      <c r="AH25" s="16">
        <f t="shared" si="16"/>
        <v>6</v>
      </c>
      <c r="AI25" s="16">
        <f t="shared" si="17"/>
        <v>5.9</v>
      </c>
      <c r="AJ25" s="17">
        <f t="shared" si="18"/>
        <v>18.9</v>
      </c>
      <c r="AK25" s="18"/>
      <c r="AL25" s="9">
        <f t="shared" si="19"/>
        <v>25900000</v>
      </c>
      <c r="AM25" s="9">
        <f t="shared" si="20"/>
        <v>19799.999999999996</v>
      </c>
      <c r="AN25" s="19">
        <f t="shared" si="21"/>
        <v>0.0314</v>
      </c>
      <c r="AO25" s="19">
        <f t="shared" si="22"/>
        <v>25919799.1314</v>
      </c>
      <c r="AP25" s="17"/>
      <c r="AQ25" s="9"/>
    </row>
    <row r="26" spans="1:43" ht="18" customHeight="1">
      <c r="A26" s="4">
        <v>20</v>
      </c>
      <c r="B26" s="90" t="s">
        <v>99</v>
      </c>
      <c r="C26" s="91" t="s">
        <v>100</v>
      </c>
      <c r="D26" s="88" t="s">
        <v>71</v>
      </c>
      <c r="E26" s="57">
        <v>7.3</v>
      </c>
      <c r="F26" s="57">
        <v>6.8</v>
      </c>
      <c r="G26" s="57">
        <v>7.3</v>
      </c>
      <c r="H26" s="57">
        <v>7.1</v>
      </c>
      <c r="I26" s="57">
        <v>6.5</v>
      </c>
      <c r="J26" s="58">
        <f t="shared" si="0"/>
        <v>21.2</v>
      </c>
      <c r="K26" s="59">
        <v>7.1</v>
      </c>
      <c r="L26" s="59">
        <v>7</v>
      </c>
      <c r="M26" s="59">
        <v>7.5</v>
      </c>
      <c r="N26" s="59">
        <v>7.1</v>
      </c>
      <c r="O26" s="59">
        <v>6.5</v>
      </c>
      <c r="P26" s="59">
        <v>0.8</v>
      </c>
      <c r="Q26" s="58">
        <f t="shared" si="1"/>
        <v>22</v>
      </c>
      <c r="R26" s="58">
        <f t="shared" si="2"/>
        <v>43.2</v>
      </c>
      <c r="S26" s="61">
        <f t="shared" si="3"/>
        <v>11</v>
      </c>
      <c r="T26" s="2">
        <f t="shared" si="4"/>
      </c>
      <c r="U26" s="17">
        <f t="shared" si="5"/>
        <v>21.2</v>
      </c>
      <c r="V26" s="9">
        <f t="shared" si="6"/>
        <v>11</v>
      </c>
      <c r="W26" s="9"/>
      <c r="X26" s="16">
        <f t="shared" si="7"/>
        <v>7.3</v>
      </c>
      <c r="Y26" s="16">
        <f t="shared" si="8"/>
        <v>7.3</v>
      </c>
      <c r="Z26" s="16">
        <f t="shared" si="9"/>
        <v>7.1</v>
      </c>
      <c r="AA26" s="16">
        <f t="shared" si="10"/>
        <v>6.8</v>
      </c>
      <c r="AB26" s="16">
        <f t="shared" si="11"/>
        <v>6.5</v>
      </c>
      <c r="AC26" s="17">
        <f t="shared" si="12"/>
        <v>21.2</v>
      </c>
      <c r="AD26" s="17"/>
      <c r="AE26" s="16">
        <f t="shared" si="13"/>
        <v>7.5</v>
      </c>
      <c r="AF26" s="16">
        <f t="shared" si="14"/>
        <v>7.1</v>
      </c>
      <c r="AG26" s="16">
        <f t="shared" si="15"/>
        <v>7.1</v>
      </c>
      <c r="AH26" s="16">
        <f t="shared" si="16"/>
        <v>7</v>
      </c>
      <c r="AI26" s="16">
        <f t="shared" si="17"/>
        <v>6.5</v>
      </c>
      <c r="AJ26" s="17">
        <f t="shared" si="18"/>
        <v>21.2</v>
      </c>
      <c r="AK26" s="18"/>
      <c r="AL26" s="9">
        <f t="shared" si="19"/>
        <v>43200000</v>
      </c>
      <c r="AM26" s="9">
        <f t="shared" si="20"/>
        <v>22000</v>
      </c>
      <c r="AN26" s="19">
        <f t="shared" si="21"/>
        <v>0.0352</v>
      </c>
      <c r="AO26" s="19">
        <f t="shared" si="22"/>
        <v>43221999.2352</v>
      </c>
      <c r="AP26" s="17"/>
      <c r="AQ26" s="9"/>
    </row>
    <row r="27" spans="1:43" ht="18" customHeight="1">
      <c r="A27" s="4">
        <v>21</v>
      </c>
      <c r="B27" s="83" t="s">
        <v>101</v>
      </c>
      <c r="C27" s="91" t="s">
        <v>75</v>
      </c>
      <c r="D27" s="85" t="s">
        <v>65</v>
      </c>
      <c r="E27" s="57">
        <v>7</v>
      </c>
      <c r="F27" s="57">
        <v>7.1</v>
      </c>
      <c r="G27" s="57">
        <v>7.6</v>
      </c>
      <c r="H27" s="57">
        <v>7.3</v>
      </c>
      <c r="I27" s="57">
        <v>6.9</v>
      </c>
      <c r="J27" s="58">
        <f t="shared" si="0"/>
        <v>21.4</v>
      </c>
      <c r="K27" s="59">
        <v>7.3</v>
      </c>
      <c r="L27" s="59">
        <v>7</v>
      </c>
      <c r="M27" s="59">
        <v>7.1</v>
      </c>
      <c r="N27" s="59">
        <v>7.5</v>
      </c>
      <c r="O27" s="59">
        <v>7.3</v>
      </c>
      <c r="P27" s="59">
        <v>0.8</v>
      </c>
      <c r="Q27" s="58">
        <f t="shared" si="1"/>
        <v>22.5</v>
      </c>
      <c r="R27" s="58">
        <f t="shared" si="2"/>
        <v>43.9</v>
      </c>
      <c r="S27" s="61">
        <f t="shared" si="3"/>
        <v>8</v>
      </c>
      <c r="T27" s="2" t="str">
        <f t="shared" si="4"/>
        <v>決勝進出</v>
      </c>
      <c r="U27" s="17">
        <f t="shared" si="5"/>
        <v>21.7</v>
      </c>
      <c r="V27" s="9">
        <f t="shared" si="6"/>
        <v>8</v>
      </c>
      <c r="W27" s="9"/>
      <c r="X27" s="16">
        <f t="shared" si="7"/>
        <v>7.6</v>
      </c>
      <c r="Y27" s="16">
        <f t="shared" si="8"/>
        <v>7.3</v>
      </c>
      <c r="Z27" s="16">
        <f t="shared" si="9"/>
        <v>7.1</v>
      </c>
      <c r="AA27" s="16">
        <f t="shared" si="10"/>
        <v>7</v>
      </c>
      <c r="AB27" s="16">
        <f t="shared" si="11"/>
        <v>6.9</v>
      </c>
      <c r="AC27" s="17">
        <f t="shared" si="12"/>
        <v>21.4</v>
      </c>
      <c r="AD27" s="17"/>
      <c r="AE27" s="16">
        <f t="shared" si="13"/>
        <v>7.5</v>
      </c>
      <c r="AF27" s="16">
        <f t="shared" si="14"/>
        <v>7.3</v>
      </c>
      <c r="AG27" s="16">
        <f t="shared" si="15"/>
        <v>7.3</v>
      </c>
      <c r="AH27" s="16">
        <f t="shared" si="16"/>
        <v>7.1</v>
      </c>
      <c r="AI27" s="16">
        <f t="shared" si="17"/>
        <v>7</v>
      </c>
      <c r="AJ27" s="17">
        <f t="shared" si="18"/>
        <v>21.7</v>
      </c>
      <c r="AK27" s="18"/>
      <c r="AL27" s="9">
        <f t="shared" si="19"/>
        <v>43900000</v>
      </c>
      <c r="AM27" s="9">
        <f t="shared" si="20"/>
        <v>22500</v>
      </c>
      <c r="AN27" s="19">
        <f t="shared" si="21"/>
        <v>0.036199999999999996</v>
      </c>
      <c r="AO27" s="19">
        <f t="shared" si="22"/>
        <v>43922499.2362</v>
      </c>
      <c r="AP27" s="17"/>
      <c r="AQ27" s="9"/>
    </row>
    <row r="28" spans="1:43" ht="18" customHeight="1">
      <c r="A28" s="4">
        <v>22</v>
      </c>
      <c r="B28" s="83" t="s">
        <v>102</v>
      </c>
      <c r="C28" s="84" t="s">
        <v>87</v>
      </c>
      <c r="D28" s="85" t="s">
        <v>68</v>
      </c>
      <c r="E28" s="57">
        <v>6.9</v>
      </c>
      <c r="F28" s="57">
        <v>7</v>
      </c>
      <c r="G28" s="57">
        <v>6.4</v>
      </c>
      <c r="H28" s="57">
        <v>6.8</v>
      </c>
      <c r="I28" s="57">
        <v>6.1</v>
      </c>
      <c r="J28" s="58">
        <f t="shared" si="0"/>
        <v>20.1</v>
      </c>
      <c r="K28" s="59">
        <v>6.6</v>
      </c>
      <c r="L28" s="59">
        <v>6.7</v>
      </c>
      <c r="M28" s="59">
        <v>6.7</v>
      </c>
      <c r="N28" s="59">
        <v>6.3</v>
      </c>
      <c r="O28" s="59">
        <v>6.2</v>
      </c>
      <c r="P28" s="59">
        <v>1.1</v>
      </c>
      <c r="Q28" s="58">
        <f t="shared" si="1"/>
        <v>20.700000000000003</v>
      </c>
      <c r="R28" s="58">
        <f t="shared" si="2"/>
        <v>40.8</v>
      </c>
      <c r="S28" s="61">
        <f t="shared" si="3"/>
        <v>20</v>
      </c>
      <c r="T28" s="2">
        <f t="shared" si="4"/>
      </c>
      <c r="U28" s="17">
        <f t="shared" si="5"/>
        <v>19.6</v>
      </c>
      <c r="V28" s="9">
        <f t="shared" si="6"/>
        <v>20</v>
      </c>
      <c r="W28" s="9"/>
      <c r="X28" s="16">
        <f t="shared" si="7"/>
        <v>7</v>
      </c>
      <c r="Y28" s="16">
        <f t="shared" si="8"/>
        <v>6.9</v>
      </c>
      <c r="Z28" s="16">
        <f t="shared" si="9"/>
        <v>6.8</v>
      </c>
      <c r="AA28" s="16">
        <f t="shared" si="10"/>
        <v>6.4</v>
      </c>
      <c r="AB28" s="16">
        <f t="shared" si="11"/>
        <v>6.1</v>
      </c>
      <c r="AC28" s="17">
        <f t="shared" si="12"/>
        <v>20.1</v>
      </c>
      <c r="AD28" s="17"/>
      <c r="AE28" s="16">
        <f t="shared" si="13"/>
        <v>6.7</v>
      </c>
      <c r="AF28" s="16">
        <f t="shared" si="14"/>
        <v>6.7</v>
      </c>
      <c r="AG28" s="16">
        <f t="shared" si="15"/>
        <v>6.6</v>
      </c>
      <c r="AH28" s="16">
        <f t="shared" si="16"/>
        <v>6.3</v>
      </c>
      <c r="AI28" s="16">
        <f t="shared" si="17"/>
        <v>6.2</v>
      </c>
      <c r="AJ28" s="17">
        <f t="shared" si="18"/>
        <v>19.6</v>
      </c>
      <c r="AK28" s="18"/>
      <c r="AL28" s="9">
        <f t="shared" si="19"/>
        <v>40800000</v>
      </c>
      <c r="AM28" s="9">
        <f t="shared" si="20"/>
        <v>20700.000000000004</v>
      </c>
      <c r="AN28" s="19">
        <f t="shared" si="21"/>
        <v>0.0325</v>
      </c>
      <c r="AO28" s="19">
        <f t="shared" si="22"/>
        <v>40820698.9325</v>
      </c>
      <c r="AP28" s="17"/>
      <c r="AQ28" s="9"/>
    </row>
    <row r="29" spans="1:43" ht="18" customHeight="1">
      <c r="A29" s="4">
        <v>23</v>
      </c>
      <c r="B29" s="90" t="s">
        <v>103</v>
      </c>
      <c r="C29" s="91" t="s">
        <v>100</v>
      </c>
      <c r="D29" s="88" t="s">
        <v>71</v>
      </c>
      <c r="E29" s="57">
        <v>6.9</v>
      </c>
      <c r="F29" s="57">
        <v>7.2</v>
      </c>
      <c r="G29" s="57">
        <v>6.9</v>
      </c>
      <c r="H29" s="57">
        <v>6.9</v>
      </c>
      <c r="I29" s="57">
        <v>6.8</v>
      </c>
      <c r="J29" s="58">
        <f t="shared" si="0"/>
        <v>20.700000000000003</v>
      </c>
      <c r="K29" s="59">
        <v>6.9</v>
      </c>
      <c r="L29" s="59">
        <v>6.9</v>
      </c>
      <c r="M29" s="59">
        <v>7</v>
      </c>
      <c r="N29" s="59">
        <v>7</v>
      </c>
      <c r="O29" s="59">
        <v>7.1</v>
      </c>
      <c r="P29" s="59">
        <v>0.8</v>
      </c>
      <c r="Q29" s="58">
        <f t="shared" si="1"/>
        <v>21.7</v>
      </c>
      <c r="R29" s="58">
        <f t="shared" si="2"/>
        <v>42.4</v>
      </c>
      <c r="S29" s="61">
        <f t="shared" si="3"/>
        <v>15</v>
      </c>
      <c r="T29" s="2">
        <f t="shared" si="4"/>
      </c>
      <c r="U29" s="17">
        <f t="shared" si="5"/>
        <v>20.9</v>
      </c>
      <c r="V29" s="9">
        <f t="shared" si="6"/>
        <v>15</v>
      </c>
      <c r="W29" s="9"/>
      <c r="X29" s="16">
        <f t="shared" si="7"/>
        <v>7.2</v>
      </c>
      <c r="Y29" s="16">
        <f t="shared" si="8"/>
        <v>6.9</v>
      </c>
      <c r="Z29" s="16">
        <f t="shared" si="9"/>
        <v>6.9</v>
      </c>
      <c r="AA29" s="16">
        <f t="shared" si="10"/>
        <v>6.9</v>
      </c>
      <c r="AB29" s="16">
        <f t="shared" si="11"/>
        <v>6.8</v>
      </c>
      <c r="AC29" s="17">
        <f t="shared" si="12"/>
        <v>20.700000000000003</v>
      </c>
      <c r="AD29" s="17"/>
      <c r="AE29" s="16">
        <f t="shared" si="13"/>
        <v>7.1</v>
      </c>
      <c r="AF29" s="16">
        <f t="shared" si="14"/>
        <v>7</v>
      </c>
      <c r="AG29" s="16">
        <f t="shared" si="15"/>
        <v>7</v>
      </c>
      <c r="AH29" s="16">
        <f t="shared" si="16"/>
        <v>6.9</v>
      </c>
      <c r="AI29" s="16">
        <f t="shared" si="17"/>
        <v>6.9</v>
      </c>
      <c r="AJ29" s="17">
        <f t="shared" si="18"/>
        <v>20.9</v>
      </c>
      <c r="AK29" s="18"/>
      <c r="AL29" s="9">
        <f t="shared" si="19"/>
        <v>42400000</v>
      </c>
      <c r="AM29" s="9">
        <f t="shared" si="20"/>
        <v>21700</v>
      </c>
      <c r="AN29" s="19">
        <f t="shared" si="21"/>
        <v>0.0349</v>
      </c>
      <c r="AO29" s="19">
        <f t="shared" si="22"/>
        <v>42421699.2349</v>
      </c>
      <c r="AP29" s="17"/>
      <c r="AQ29" s="9"/>
    </row>
    <row r="30" spans="1:41" ht="18" customHeight="1">
      <c r="A30" s="4">
        <v>24</v>
      </c>
      <c r="B30" s="83" t="s">
        <v>104</v>
      </c>
      <c r="C30" s="84" t="s">
        <v>77</v>
      </c>
      <c r="D30" s="85" t="s">
        <v>65</v>
      </c>
      <c r="E30" s="57">
        <v>7.8</v>
      </c>
      <c r="F30" s="57">
        <v>7.4</v>
      </c>
      <c r="G30" s="57">
        <v>8.2</v>
      </c>
      <c r="H30" s="57">
        <v>7.9</v>
      </c>
      <c r="I30" s="57">
        <v>8.1</v>
      </c>
      <c r="J30" s="58">
        <f t="shared" si="0"/>
        <v>23.8</v>
      </c>
      <c r="K30" s="59">
        <v>7.9</v>
      </c>
      <c r="L30" s="59">
        <v>7.7</v>
      </c>
      <c r="M30" s="59">
        <v>8</v>
      </c>
      <c r="N30" s="59">
        <v>8.1</v>
      </c>
      <c r="O30" s="59">
        <v>7.9</v>
      </c>
      <c r="P30" s="59">
        <v>0.8</v>
      </c>
      <c r="Q30" s="58">
        <f t="shared" si="1"/>
        <v>24.6</v>
      </c>
      <c r="R30" s="58">
        <f t="shared" si="2"/>
        <v>48.4</v>
      </c>
      <c r="S30" s="61">
        <f t="shared" si="3"/>
        <v>1</v>
      </c>
      <c r="T30" s="2" t="str">
        <f t="shared" si="4"/>
        <v>決勝進出</v>
      </c>
      <c r="U30" s="17">
        <f t="shared" si="5"/>
        <v>23.8</v>
      </c>
      <c r="V30" s="9">
        <f t="shared" si="6"/>
        <v>1</v>
      </c>
      <c r="X30" s="16">
        <f t="shared" si="7"/>
        <v>8.2</v>
      </c>
      <c r="Y30" s="16">
        <f t="shared" si="8"/>
        <v>8.1</v>
      </c>
      <c r="Z30" s="16">
        <f t="shared" si="9"/>
        <v>7.9</v>
      </c>
      <c r="AA30" s="16">
        <f t="shared" si="10"/>
        <v>7.8</v>
      </c>
      <c r="AB30" s="16">
        <f t="shared" si="11"/>
        <v>7.4</v>
      </c>
      <c r="AC30" s="17">
        <f t="shared" si="12"/>
        <v>23.8</v>
      </c>
      <c r="AD30" s="17"/>
      <c r="AE30" s="16">
        <f t="shared" si="13"/>
        <v>8.1</v>
      </c>
      <c r="AF30" s="16">
        <f t="shared" si="14"/>
        <v>8</v>
      </c>
      <c r="AG30" s="16">
        <f t="shared" si="15"/>
        <v>7.9</v>
      </c>
      <c r="AH30" s="16">
        <f t="shared" si="16"/>
        <v>7.9</v>
      </c>
      <c r="AI30" s="16">
        <f t="shared" si="17"/>
        <v>7.7</v>
      </c>
      <c r="AJ30" s="17">
        <f t="shared" si="18"/>
        <v>23.8</v>
      </c>
      <c r="AK30" s="18"/>
      <c r="AL30" s="9">
        <f t="shared" si="19"/>
        <v>48400000</v>
      </c>
      <c r="AM30" s="9">
        <f t="shared" si="20"/>
        <v>24600</v>
      </c>
      <c r="AN30" s="19">
        <f t="shared" si="21"/>
        <v>0.0396</v>
      </c>
      <c r="AO30" s="19">
        <f t="shared" si="22"/>
        <v>48424599.2396</v>
      </c>
    </row>
    <row r="31" spans="1:41" ht="18" customHeight="1">
      <c r="A31" s="4">
        <v>25</v>
      </c>
      <c r="B31" s="90" t="s">
        <v>105</v>
      </c>
      <c r="C31" s="91" t="s">
        <v>75</v>
      </c>
      <c r="D31" s="88" t="s">
        <v>71</v>
      </c>
      <c r="E31" s="57">
        <v>7.4</v>
      </c>
      <c r="F31" s="57">
        <v>7</v>
      </c>
      <c r="G31" s="57">
        <v>7.7</v>
      </c>
      <c r="H31" s="57">
        <v>7.2</v>
      </c>
      <c r="I31" s="57">
        <v>6.8</v>
      </c>
      <c r="J31" s="58">
        <f t="shared" si="0"/>
        <v>21.6</v>
      </c>
      <c r="K31" s="59">
        <v>7.1</v>
      </c>
      <c r="L31" s="59">
        <v>7</v>
      </c>
      <c r="M31" s="59">
        <v>6.9</v>
      </c>
      <c r="N31" s="59">
        <v>6.8</v>
      </c>
      <c r="O31" s="59">
        <v>6.6</v>
      </c>
      <c r="P31" s="59">
        <v>1</v>
      </c>
      <c r="Q31" s="58">
        <f t="shared" si="1"/>
        <v>21.7</v>
      </c>
      <c r="R31" s="58">
        <f t="shared" si="2"/>
        <v>43.3</v>
      </c>
      <c r="S31" s="61">
        <f t="shared" si="3"/>
        <v>10</v>
      </c>
      <c r="T31" s="2" t="str">
        <f t="shared" si="4"/>
        <v>決勝進出</v>
      </c>
      <c r="U31" s="17">
        <f t="shared" si="5"/>
        <v>20.7</v>
      </c>
      <c r="V31" s="9">
        <f t="shared" si="6"/>
        <v>10</v>
      </c>
      <c r="X31" s="16">
        <f t="shared" si="7"/>
        <v>7.7</v>
      </c>
      <c r="Y31" s="16">
        <f t="shared" si="8"/>
        <v>7.4</v>
      </c>
      <c r="Z31" s="16">
        <f t="shared" si="9"/>
        <v>7.2</v>
      </c>
      <c r="AA31" s="16">
        <f t="shared" si="10"/>
        <v>7</v>
      </c>
      <c r="AB31" s="16">
        <f t="shared" si="11"/>
        <v>6.8</v>
      </c>
      <c r="AC31" s="17">
        <f t="shared" si="12"/>
        <v>21.6</v>
      </c>
      <c r="AD31" s="17"/>
      <c r="AE31" s="16">
        <f t="shared" si="13"/>
        <v>7.1</v>
      </c>
      <c r="AF31" s="16">
        <f t="shared" si="14"/>
        <v>7</v>
      </c>
      <c r="AG31" s="16">
        <f t="shared" si="15"/>
        <v>6.9</v>
      </c>
      <c r="AH31" s="16">
        <f t="shared" si="16"/>
        <v>6.8</v>
      </c>
      <c r="AI31" s="16">
        <f t="shared" si="17"/>
        <v>6.6</v>
      </c>
      <c r="AJ31" s="17">
        <f t="shared" si="18"/>
        <v>20.7</v>
      </c>
      <c r="AK31" s="18"/>
      <c r="AL31" s="9">
        <f t="shared" si="19"/>
        <v>43300000</v>
      </c>
      <c r="AM31" s="9">
        <f t="shared" si="20"/>
        <v>21700</v>
      </c>
      <c r="AN31" s="19">
        <f t="shared" si="21"/>
        <v>0.0344</v>
      </c>
      <c r="AO31" s="19">
        <f t="shared" si="22"/>
        <v>43321699.0344</v>
      </c>
    </row>
    <row r="32" spans="1:41" ht="18" customHeight="1">
      <c r="A32" s="4">
        <v>26</v>
      </c>
      <c r="B32" s="92" t="s">
        <v>106</v>
      </c>
      <c r="C32" s="93" t="s">
        <v>107</v>
      </c>
      <c r="D32" s="94" t="s">
        <v>108</v>
      </c>
      <c r="E32" s="57">
        <v>6.8</v>
      </c>
      <c r="F32" s="57">
        <v>6.9</v>
      </c>
      <c r="G32" s="57">
        <v>6.8</v>
      </c>
      <c r="H32" s="57">
        <v>6.4</v>
      </c>
      <c r="I32" s="57">
        <v>6.4</v>
      </c>
      <c r="J32" s="58">
        <f t="shared" si="0"/>
        <v>20</v>
      </c>
      <c r="K32" s="59">
        <v>5.8</v>
      </c>
      <c r="L32" s="59">
        <v>6.2</v>
      </c>
      <c r="M32" s="59">
        <v>6.1</v>
      </c>
      <c r="N32" s="59">
        <v>5.9</v>
      </c>
      <c r="O32" s="59">
        <v>5.7</v>
      </c>
      <c r="P32" s="59">
        <v>0.8</v>
      </c>
      <c r="Q32" s="58">
        <f t="shared" si="1"/>
        <v>18.6</v>
      </c>
      <c r="R32" s="58">
        <f t="shared" si="2"/>
        <v>38.6</v>
      </c>
      <c r="S32" s="61">
        <f t="shared" si="3"/>
        <v>23</v>
      </c>
      <c r="T32" s="2">
        <f t="shared" si="4"/>
      </c>
      <c r="U32" s="17">
        <f t="shared" si="5"/>
        <v>17.8</v>
      </c>
      <c r="V32" s="9">
        <f t="shared" si="6"/>
        <v>23</v>
      </c>
      <c r="X32" s="16">
        <f t="shared" si="7"/>
        <v>6.9</v>
      </c>
      <c r="Y32" s="16">
        <f t="shared" si="8"/>
        <v>6.8</v>
      </c>
      <c r="Z32" s="16">
        <f t="shared" si="9"/>
        <v>6.8</v>
      </c>
      <c r="AA32" s="16">
        <f t="shared" si="10"/>
        <v>6.4</v>
      </c>
      <c r="AB32" s="16">
        <f t="shared" si="11"/>
        <v>6.4</v>
      </c>
      <c r="AC32" s="17">
        <f t="shared" si="12"/>
        <v>20</v>
      </c>
      <c r="AD32" s="17"/>
      <c r="AE32" s="16">
        <f t="shared" si="13"/>
        <v>6.2</v>
      </c>
      <c r="AF32" s="16">
        <f t="shared" si="14"/>
        <v>6.1</v>
      </c>
      <c r="AG32" s="16">
        <f t="shared" si="15"/>
        <v>5.9</v>
      </c>
      <c r="AH32" s="16">
        <f t="shared" si="16"/>
        <v>5.8</v>
      </c>
      <c r="AI32" s="16">
        <f t="shared" si="17"/>
        <v>5.7</v>
      </c>
      <c r="AJ32" s="17">
        <f t="shared" si="18"/>
        <v>17.8</v>
      </c>
      <c r="AK32" s="18"/>
      <c r="AL32" s="9">
        <f t="shared" si="19"/>
        <v>38600000</v>
      </c>
      <c r="AM32" s="9">
        <f t="shared" si="20"/>
        <v>18600</v>
      </c>
      <c r="AN32" s="19">
        <f t="shared" si="21"/>
        <v>0.0297</v>
      </c>
      <c r="AO32" s="19">
        <f t="shared" si="22"/>
        <v>38618599.2297</v>
      </c>
    </row>
    <row r="33" spans="1:41" ht="18" customHeight="1">
      <c r="A33" s="4">
        <v>27</v>
      </c>
      <c r="B33" s="78"/>
      <c r="C33" s="7"/>
      <c r="D33" s="7"/>
      <c r="E33" s="57"/>
      <c r="F33" s="57"/>
      <c r="G33" s="57"/>
      <c r="H33" s="57"/>
      <c r="I33" s="57"/>
      <c r="J33" s="58">
        <f t="shared" si="0"/>
      </c>
      <c r="K33" s="59"/>
      <c r="L33" s="59"/>
      <c r="M33" s="59"/>
      <c r="N33" s="59"/>
      <c r="O33" s="59"/>
      <c r="P33" s="59"/>
      <c r="Q33" s="58">
        <f t="shared" si="1"/>
      </c>
      <c r="R33" s="58">
        <f t="shared" si="2"/>
      </c>
      <c r="S33" s="61">
        <f t="shared" si="3"/>
      </c>
      <c r="T33" s="2">
        <f t="shared" si="4"/>
      </c>
      <c r="U33" s="17" t="e">
        <f t="shared" si="5"/>
        <v>#VALUE!</v>
      </c>
      <c r="V33" s="9" t="e">
        <f t="shared" si="6"/>
        <v>#VALUE!</v>
      </c>
      <c r="X33" s="16">
        <f t="shared" si="7"/>
        <v>0</v>
      </c>
      <c r="Y33" s="16">
        <f t="shared" si="8"/>
        <v>0</v>
      </c>
      <c r="Z33" s="16">
        <f t="shared" si="9"/>
        <v>0</v>
      </c>
      <c r="AA33" s="16">
        <f t="shared" si="10"/>
        <v>0</v>
      </c>
      <c r="AB33" s="16">
        <f t="shared" si="11"/>
        <v>0</v>
      </c>
      <c r="AC33" s="17">
        <f t="shared" si="12"/>
        <v>0</v>
      </c>
      <c r="AD33" s="17"/>
      <c r="AE33" s="16">
        <f t="shared" si="13"/>
        <v>0</v>
      </c>
      <c r="AF33" s="16">
        <f t="shared" si="14"/>
        <v>0</v>
      </c>
      <c r="AG33" s="16">
        <f t="shared" si="15"/>
        <v>0</v>
      </c>
      <c r="AH33" s="16">
        <f t="shared" si="16"/>
        <v>0</v>
      </c>
      <c r="AI33" s="16">
        <f t="shared" si="17"/>
        <v>0</v>
      </c>
      <c r="AJ33" s="17">
        <f t="shared" si="18"/>
        <v>0</v>
      </c>
      <c r="AK33" s="18"/>
      <c r="AL33" s="9">
        <f t="shared" si="19"/>
        <v>0</v>
      </c>
      <c r="AM33" s="9">
        <f t="shared" si="20"/>
        <v>0</v>
      </c>
      <c r="AN33" s="19">
        <f t="shared" si="21"/>
        <v>0</v>
      </c>
      <c r="AO33" s="19">
        <f t="shared" si="22"/>
        <v>0</v>
      </c>
    </row>
    <row r="34" spans="1:41" ht="18" customHeight="1">
      <c r="A34" s="4">
        <v>28</v>
      </c>
      <c r="B34" s="78"/>
      <c r="C34" s="7"/>
      <c r="D34" s="7"/>
      <c r="E34" s="57"/>
      <c r="F34" s="57"/>
      <c r="G34" s="57"/>
      <c r="H34" s="57"/>
      <c r="I34" s="57"/>
      <c r="J34" s="58">
        <f t="shared" si="0"/>
      </c>
      <c r="K34" s="59"/>
      <c r="L34" s="59"/>
      <c r="M34" s="59"/>
      <c r="N34" s="59"/>
      <c r="O34" s="59"/>
      <c r="P34" s="59"/>
      <c r="Q34" s="58">
        <f t="shared" si="1"/>
      </c>
      <c r="R34" s="58">
        <f t="shared" si="2"/>
      </c>
      <c r="S34" s="61">
        <f t="shared" si="3"/>
      </c>
      <c r="T34" s="2">
        <f t="shared" si="4"/>
      </c>
      <c r="U34" s="17" t="e">
        <f t="shared" si="5"/>
        <v>#VALUE!</v>
      </c>
      <c r="V34" s="9" t="e">
        <f t="shared" si="6"/>
        <v>#VALUE!</v>
      </c>
      <c r="X34" s="16">
        <f t="shared" si="7"/>
        <v>0</v>
      </c>
      <c r="Y34" s="16">
        <f t="shared" si="8"/>
        <v>0</v>
      </c>
      <c r="Z34" s="16">
        <f t="shared" si="9"/>
        <v>0</v>
      </c>
      <c r="AA34" s="16">
        <f t="shared" si="10"/>
        <v>0</v>
      </c>
      <c r="AB34" s="16">
        <f t="shared" si="11"/>
        <v>0</v>
      </c>
      <c r="AC34" s="17">
        <f t="shared" si="12"/>
        <v>0</v>
      </c>
      <c r="AD34" s="17"/>
      <c r="AE34" s="16">
        <f t="shared" si="13"/>
        <v>0</v>
      </c>
      <c r="AF34" s="16">
        <f t="shared" si="14"/>
        <v>0</v>
      </c>
      <c r="AG34" s="16">
        <f t="shared" si="15"/>
        <v>0</v>
      </c>
      <c r="AH34" s="16">
        <f t="shared" si="16"/>
        <v>0</v>
      </c>
      <c r="AI34" s="16">
        <f t="shared" si="17"/>
        <v>0</v>
      </c>
      <c r="AJ34" s="17">
        <f t="shared" si="18"/>
        <v>0</v>
      </c>
      <c r="AK34" s="18"/>
      <c r="AL34" s="9">
        <f t="shared" si="19"/>
        <v>0</v>
      </c>
      <c r="AM34" s="9">
        <f t="shared" si="20"/>
        <v>0</v>
      </c>
      <c r="AN34" s="19">
        <f t="shared" si="21"/>
        <v>0</v>
      </c>
      <c r="AO34" s="19">
        <f t="shared" si="22"/>
        <v>0</v>
      </c>
    </row>
    <row r="35" spans="1:41" ht="18" customHeight="1">
      <c r="A35" s="4">
        <v>29</v>
      </c>
      <c r="B35" s="78"/>
      <c r="C35" s="7"/>
      <c r="D35" s="7"/>
      <c r="E35" s="57"/>
      <c r="F35" s="57"/>
      <c r="G35" s="57"/>
      <c r="H35" s="57"/>
      <c r="I35" s="57"/>
      <c r="J35" s="58">
        <f t="shared" si="0"/>
      </c>
      <c r="K35" s="59"/>
      <c r="L35" s="59"/>
      <c r="M35" s="59"/>
      <c r="N35" s="59"/>
      <c r="O35" s="59"/>
      <c r="P35" s="59"/>
      <c r="Q35" s="58">
        <f t="shared" si="1"/>
      </c>
      <c r="R35" s="58">
        <f t="shared" si="2"/>
      </c>
      <c r="S35" s="61">
        <f t="shared" si="3"/>
      </c>
      <c r="T35" s="2">
        <f t="shared" si="4"/>
      </c>
      <c r="U35" s="17" t="e">
        <f t="shared" si="5"/>
        <v>#VALUE!</v>
      </c>
      <c r="V35" s="9" t="e">
        <f t="shared" si="6"/>
        <v>#VALUE!</v>
      </c>
      <c r="X35" s="16">
        <f t="shared" si="7"/>
        <v>0</v>
      </c>
      <c r="Y35" s="16">
        <f t="shared" si="8"/>
        <v>0</v>
      </c>
      <c r="Z35" s="16">
        <f t="shared" si="9"/>
        <v>0</v>
      </c>
      <c r="AA35" s="16">
        <f t="shared" si="10"/>
        <v>0</v>
      </c>
      <c r="AB35" s="16">
        <f t="shared" si="11"/>
        <v>0</v>
      </c>
      <c r="AC35" s="17">
        <f t="shared" si="12"/>
        <v>0</v>
      </c>
      <c r="AD35" s="17"/>
      <c r="AE35" s="16">
        <f t="shared" si="13"/>
        <v>0</v>
      </c>
      <c r="AF35" s="16">
        <f t="shared" si="14"/>
        <v>0</v>
      </c>
      <c r="AG35" s="16">
        <f t="shared" si="15"/>
        <v>0</v>
      </c>
      <c r="AH35" s="16">
        <f t="shared" si="16"/>
        <v>0</v>
      </c>
      <c r="AI35" s="16">
        <f t="shared" si="17"/>
        <v>0</v>
      </c>
      <c r="AJ35" s="17">
        <f t="shared" si="18"/>
        <v>0</v>
      </c>
      <c r="AK35" s="18"/>
      <c r="AL35" s="9">
        <f t="shared" si="19"/>
        <v>0</v>
      </c>
      <c r="AM35" s="9">
        <f t="shared" si="20"/>
        <v>0</v>
      </c>
      <c r="AN35" s="19">
        <f t="shared" si="21"/>
        <v>0</v>
      </c>
      <c r="AO35" s="19">
        <f t="shared" si="22"/>
        <v>0</v>
      </c>
    </row>
    <row r="36" spans="1:41" ht="18" customHeight="1">
      <c r="A36" s="4">
        <v>30</v>
      </c>
      <c r="B36" s="78"/>
      <c r="C36" s="7"/>
      <c r="D36" s="7"/>
      <c r="E36" s="57"/>
      <c r="F36" s="57"/>
      <c r="G36" s="57"/>
      <c r="H36" s="57"/>
      <c r="I36" s="57"/>
      <c r="J36" s="58">
        <f t="shared" si="0"/>
      </c>
      <c r="K36" s="59"/>
      <c r="L36" s="59"/>
      <c r="M36" s="59"/>
      <c r="N36" s="59"/>
      <c r="O36" s="59"/>
      <c r="P36" s="59"/>
      <c r="Q36" s="58">
        <f t="shared" si="1"/>
      </c>
      <c r="R36" s="58">
        <f t="shared" si="2"/>
      </c>
      <c r="S36" s="61">
        <f t="shared" si="3"/>
      </c>
      <c r="T36" s="2">
        <f t="shared" si="4"/>
      </c>
      <c r="U36" s="17" t="e">
        <f t="shared" si="5"/>
        <v>#VALUE!</v>
      </c>
      <c r="V36" s="9" t="e">
        <f t="shared" si="6"/>
        <v>#VALUE!</v>
      </c>
      <c r="X36" s="16">
        <f t="shared" si="7"/>
        <v>0</v>
      </c>
      <c r="Y36" s="16">
        <f t="shared" si="8"/>
        <v>0</v>
      </c>
      <c r="Z36" s="16">
        <f t="shared" si="9"/>
        <v>0</v>
      </c>
      <c r="AA36" s="16">
        <f t="shared" si="10"/>
        <v>0</v>
      </c>
      <c r="AB36" s="16">
        <f t="shared" si="11"/>
        <v>0</v>
      </c>
      <c r="AC36" s="17">
        <f t="shared" si="12"/>
        <v>0</v>
      </c>
      <c r="AD36" s="17"/>
      <c r="AE36" s="16">
        <f t="shared" si="13"/>
        <v>0</v>
      </c>
      <c r="AF36" s="16">
        <f t="shared" si="14"/>
        <v>0</v>
      </c>
      <c r="AG36" s="16">
        <f t="shared" si="15"/>
        <v>0</v>
      </c>
      <c r="AH36" s="16">
        <f t="shared" si="16"/>
        <v>0</v>
      </c>
      <c r="AI36" s="16">
        <f t="shared" si="17"/>
        <v>0</v>
      </c>
      <c r="AJ36" s="17">
        <f t="shared" si="18"/>
        <v>0</v>
      </c>
      <c r="AK36" s="18"/>
      <c r="AL36" s="9">
        <f t="shared" si="19"/>
        <v>0</v>
      </c>
      <c r="AM36" s="9">
        <f t="shared" si="20"/>
        <v>0</v>
      </c>
      <c r="AN36" s="19">
        <f t="shared" si="21"/>
        <v>0</v>
      </c>
      <c r="AO36" s="19">
        <f t="shared" si="22"/>
        <v>0</v>
      </c>
    </row>
    <row r="40" spans="1:20" s="40" customFormat="1" ht="18" customHeight="1">
      <c r="A40" s="41" t="str">
        <f>A1</f>
        <v>第７回　全九州トランポリン競技選手権大会</v>
      </c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ミドルクラス　女子</v>
      </c>
      <c r="B42" s="38"/>
      <c r="C42" s="38" t="s">
        <v>34</v>
      </c>
      <c r="T42" s="36"/>
    </row>
    <row r="43" spans="1:19" ht="18" customHeight="1">
      <c r="A43" s="179" t="s">
        <v>209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69" t="s">
        <v>0</v>
      </c>
      <c r="B44" s="169" t="s">
        <v>12</v>
      </c>
      <c r="C44" s="169" t="s">
        <v>46</v>
      </c>
      <c r="D44" s="169" t="s">
        <v>47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10</v>
      </c>
    </row>
    <row r="45" spans="1:41" ht="18" customHeight="1">
      <c r="A45" s="169"/>
      <c r="B45" s="169"/>
      <c r="C45" s="169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3" ref="B46:D55">IF($A46&gt;$Z$44,"",INDEX(B$7:B$36,MATCH($Z$44-$A46+1,$S$7:$S$36,0)))</f>
        <v>仲眞　鈴花</v>
      </c>
      <c r="C46" s="79" t="str">
        <f t="shared" si="23"/>
        <v>小４</v>
      </c>
      <c r="D46" s="160" t="str">
        <f t="shared" si="23"/>
        <v>うるまＴＣ</v>
      </c>
      <c r="E46" s="163"/>
      <c r="F46" s="164">
        <f aca="true" t="shared" si="24" ref="F46:F55">IF($A46&gt;$Z$44,"",INDEX($J$7:$J$36,MATCH($Z$44-$A46+1,$S$7:$S$36,0)))</f>
        <v>21.6</v>
      </c>
      <c r="G46" s="157"/>
      <c r="H46" s="164">
        <f aca="true" t="shared" si="25" ref="H46:H55">IF($A46&gt;$Z$44,"",INDEX($Q$7:$Q$36,MATCH($Z$44-$A46+1,$S$7:$S$36,0)))</f>
        <v>21.7</v>
      </c>
      <c r="I46" s="157"/>
      <c r="J46" s="164">
        <f aca="true" t="shared" si="26" ref="J46:J55">IF($A46&gt;$Z$44,"",INDEX($R$7:$R$36,MATCH($Z$44-$A46+1,$S$7:$S$36,0)))</f>
        <v>43.3</v>
      </c>
      <c r="K46" s="162">
        <v>7.6</v>
      </c>
      <c r="L46" s="60">
        <v>7.2</v>
      </c>
      <c r="M46" s="60">
        <v>7.1</v>
      </c>
      <c r="N46" s="60">
        <v>7.2</v>
      </c>
      <c r="O46" s="60">
        <v>7.2</v>
      </c>
      <c r="P46" s="60">
        <v>0.8</v>
      </c>
      <c r="Q46" s="58">
        <f aca="true" t="shared" si="27" ref="Q46:Q55">IF(B46="","",P46+AC46)</f>
        <v>22.400000000000002</v>
      </c>
      <c r="R46" s="58">
        <f aca="true" t="shared" si="28" ref="R46:R55">IF(B46="","",ROUND(J46+P46+AC46,1))</f>
        <v>65.7</v>
      </c>
      <c r="S46" s="61">
        <f aca="true" t="shared" si="29" ref="S46:S55">IF(B46="","",RANK(AO46,AO$46:AO$55,0))</f>
        <v>9</v>
      </c>
      <c r="V46" s="9">
        <f aca="true" t="shared" si="30" ref="V46:V55">RANK(R46,R$46:R$55,0)</f>
        <v>9</v>
      </c>
      <c r="X46" s="16">
        <f aca="true" t="shared" si="31" ref="X46:X55">IF(K46="",0,LARGE($K46:$O46,1))</f>
        <v>7.6</v>
      </c>
      <c r="Y46" s="16">
        <f aca="true" t="shared" si="32" ref="Y46:Y55">IF(L46="",0,LARGE($K46:$O46,2))</f>
        <v>7.2</v>
      </c>
      <c r="Z46" s="16">
        <f aca="true" t="shared" si="33" ref="Z46:Z55">IF(M46="",0,LARGE($K46:$O46,3))</f>
        <v>7.2</v>
      </c>
      <c r="AA46" s="16">
        <f aca="true" t="shared" si="34" ref="AA46:AA55">IF(N46="",0,LARGE($K46:$O46,4))</f>
        <v>7.2</v>
      </c>
      <c r="AB46" s="16">
        <f aca="true" t="shared" si="35" ref="AB46:AB55">IF(O46="",0,LARGE($K46:$O46,5))</f>
        <v>7.1</v>
      </c>
      <c r="AC46" s="17">
        <f aca="true" t="shared" si="36" ref="AC46:AC55">SUM(Y46:AA46)</f>
        <v>21.6</v>
      </c>
      <c r="AL46" s="9">
        <f aca="true" t="shared" si="37" ref="AL46:AL55">IF(R46="",0,R46*1000000)</f>
        <v>65700000</v>
      </c>
      <c r="AM46" s="9">
        <f aca="true" t="shared" si="38" ref="AM46:AM55">IF(Q46="",0,Q46*1000)</f>
        <v>22400.000000000004</v>
      </c>
      <c r="AN46" s="19">
        <f aca="true" t="shared" si="39" ref="AN46:AN55">SUM(K46:O46)/1000</f>
        <v>0.0363</v>
      </c>
      <c r="AO46" s="19">
        <f aca="true" t="shared" si="40" ref="AO46:AO55">ROUND(AL46+AM46-P46+AN46,4)</f>
        <v>65722399.2363</v>
      </c>
    </row>
    <row r="47" spans="1:41" ht="18" customHeight="1">
      <c r="A47" s="4">
        <v>2</v>
      </c>
      <c r="B47" s="117" t="str">
        <f t="shared" si="23"/>
        <v>西薗　麻稀</v>
      </c>
      <c r="C47" s="79" t="str">
        <f t="shared" si="23"/>
        <v>中１</v>
      </c>
      <c r="D47" s="160" t="str">
        <f t="shared" si="23"/>
        <v>ＴＣ　ＲＡＲＡ</v>
      </c>
      <c r="E47" s="163"/>
      <c r="F47" s="164">
        <f t="shared" si="24"/>
        <v>21.3</v>
      </c>
      <c r="G47" s="157"/>
      <c r="H47" s="164">
        <f t="shared" si="25"/>
        <v>22.200000000000003</v>
      </c>
      <c r="I47" s="157"/>
      <c r="J47" s="164">
        <f t="shared" si="26"/>
        <v>43.5</v>
      </c>
      <c r="K47" s="162">
        <v>7.2</v>
      </c>
      <c r="L47" s="60">
        <v>6.7</v>
      </c>
      <c r="M47" s="60">
        <v>6.9</v>
      </c>
      <c r="N47" s="60">
        <v>6.9</v>
      </c>
      <c r="O47" s="60">
        <v>6.8</v>
      </c>
      <c r="P47" s="60">
        <v>1.1</v>
      </c>
      <c r="Q47" s="58">
        <f t="shared" si="27"/>
        <v>21.700000000000003</v>
      </c>
      <c r="R47" s="58">
        <f t="shared" si="28"/>
        <v>65.2</v>
      </c>
      <c r="S47" s="61">
        <f t="shared" si="29"/>
        <v>10</v>
      </c>
      <c r="V47" s="9">
        <f t="shared" si="30"/>
        <v>10</v>
      </c>
      <c r="X47" s="16">
        <f t="shared" si="31"/>
        <v>7.2</v>
      </c>
      <c r="Y47" s="16">
        <f t="shared" si="32"/>
        <v>6.9</v>
      </c>
      <c r="Z47" s="16">
        <f t="shared" si="33"/>
        <v>6.9</v>
      </c>
      <c r="AA47" s="16">
        <f t="shared" si="34"/>
        <v>6.8</v>
      </c>
      <c r="AB47" s="16">
        <f t="shared" si="35"/>
        <v>6.7</v>
      </c>
      <c r="AC47" s="17">
        <f t="shared" si="36"/>
        <v>20.6</v>
      </c>
      <c r="AL47" s="9">
        <f t="shared" si="37"/>
        <v>65200000</v>
      </c>
      <c r="AM47" s="9">
        <f t="shared" si="38"/>
        <v>21700.000000000004</v>
      </c>
      <c r="AN47" s="19">
        <f t="shared" si="39"/>
        <v>0.0345</v>
      </c>
      <c r="AO47" s="19">
        <f t="shared" si="40"/>
        <v>65221698.9345</v>
      </c>
    </row>
    <row r="48" spans="1:41" ht="18" customHeight="1">
      <c r="A48" s="4">
        <v>3</v>
      </c>
      <c r="B48" s="117" t="str">
        <f t="shared" si="23"/>
        <v>星　優佳</v>
      </c>
      <c r="C48" s="79" t="str">
        <f t="shared" si="23"/>
        <v>小４</v>
      </c>
      <c r="D48" s="160" t="str">
        <f t="shared" si="23"/>
        <v>ウイングラーナ</v>
      </c>
      <c r="E48" s="163"/>
      <c r="F48" s="164">
        <f t="shared" si="24"/>
        <v>21.4</v>
      </c>
      <c r="G48" s="157"/>
      <c r="H48" s="164">
        <f t="shared" si="25"/>
        <v>22.5</v>
      </c>
      <c r="I48" s="157"/>
      <c r="J48" s="164">
        <f t="shared" si="26"/>
        <v>43.9</v>
      </c>
      <c r="K48" s="162">
        <v>7.4</v>
      </c>
      <c r="L48" s="60">
        <v>6.4</v>
      </c>
      <c r="M48" s="60">
        <v>7.3</v>
      </c>
      <c r="N48" s="60">
        <v>7.4</v>
      </c>
      <c r="O48" s="60">
        <v>7.3</v>
      </c>
      <c r="P48" s="60">
        <v>0.8</v>
      </c>
      <c r="Q48" s="58">
        <f t="shared" si="27"/>
        <v>22.8</v>
      </c>
      <c r="R48" s="58">
        <f t="shared" si="28"/>
        <v>66.7</v>
      </c>
      <c r="S48" s="61">
        <f t="shared" si="29"/>
        <v>8</v>
      </c>
      <c r="V48" s="9">
        <f t="shared" si="30"/>
        <v>8</v>
      </c>
      <c r="X48" s="16">
        <f t="shared" si="31"/>
        <v>7.4</v>
      </c>
      <c r="Y48" s="16">
        <f t="shared" si="32"/>
        <v>7.4</v>
      </c>
      <c r="Z48" s="16">
        <f t="shared" si="33"/>
        <v>7.3</v>
      </c>
      <c r="AA48" s="16">
        <f t="shared" si="34"/>
        <v>7.3</v>
      </c>
      <c r="AB48" s="16">
        <f t="shared" si="35"/>
        <v>6.4</v>
      </c>
      <c r="AC48" s="17">
        <f t="shared" si="36"/>
        <v>22</v>
      </c>
      <c r="AL48" s="9">
        <f t="shared" si="37"/>
        <v>66700000</v>
      </c>
      <c r="AM48" s="9">
        <f t="shared" si="38"/>
        <v>22800</v>
      </c>
      <c r="AN48" s="19">
        <f t="shared" si="39"/>
        <v>0.0358</v>
      </c>
      <c r="AO48" s="19">
        <f t="shared" si="40"/>
        <v>66722799.2358</v>
      </c>
    </row>
    <row r="49" spans="1:41" ht="18" customHeight="1">
      <c r="A49" s="4">
        <v>4</v>
      </c>
      <c r="B49" s="117" t="str">
        <f t="shared" si="23"/>
        <v>伊藤　紗希</v>
      </c>
      <c r="C49" s="79" t="str">
        <f t="shared" si="23"/>
        <v>小5</v>
      </c>
      <c r="D49" s="160" t="str">
        <f t="shared" si="23"/>
        <v>ウイングラーナ</v>
      </c>
      <c r="E49" s="163"/>
      <c r="F49" s="164">
        <f t="shared" si="24"/>
        <v>21.8</v>
      </c>
      <c r="G49" s="157"/>
      <c r="H49" s="164">
        <f t="shared" si="25"/>
        <v>22.5</v>
      </c>
      <c r="I49" s="157"/>
      <c r="J49" s="164">
        <f t="shared" si="26"/>
        <v>44.3</v>
      </c>
      <c r="K49" s="162">
        <v>7.3</v>
      </c>
      <c r="L49" s="60">
        <v>6.7</v>
      </c>
      <c r="M49" s="60">
        <v>7.5</v>
      </c>
      <c r="N49" s="60">
        <v>7.5</v>
      </c>
      <c r="O49" s="60">
        <v>7.5</v>
      </c>
      <c r="P49" s="60">
        <v>0.8</v>
      </c>
      <c r="Q49" s="58">
        <f t="shared" si="27"/>
        <v>23.1</v>
      </c>
      <c r="R49" s="58">
        <f t="shared" si="28"/>
        <v>67.4</v>
      </c>
      <c r="S49" s="61">
        <f t="shared" si="29"/>
        <v>6</v>
      </c>
      <c r="V49" s="9">
        <f t="shared" si="30"/>
        <v>6</v>
      </c>
      <c r="X49" s="16">
        <f t="shared" si="31"/>
        <v>7.5</v>
      </c>
      <c r="Y49" s="16">
        <f t="shared" si="32"/>
        <v>7.5</v>
      </c>
      <c r="Z49" s="16">
        <f t="shared" si="33"/>
        <v>7.5</v>
      </c>
      <c r="AA49" s="16">
        <f t="shared" si="34"/>
        <v>7.3</v>
      </c>
      <c r="AB49" s="16">
        <f t="shared" si="35"/>
        <v>6.7</v>
      </c>
      <c r="AC49" s="17">
        <f t="shared" si="36"/>
        <v>22.3</v>
      </c>
      <c r="AL49" s="9">
        <f t="shared" si="37"/>
        <v>67400000</v>
      </c>
      <c r="AM49" s="9">
        <f t="shared" si="38"/>
        <v>23100</v>
      </c>
      <c r="AN49" s="19">
        <f t="shared" si="39"/>
        <v>0.0365</v>
      </c>
      <c r="AO49" s="19">
        <f t="shared" si="40"/>
        <v>67423099.2365</v>
      </c>
    </row>
    <row r="50" spans="1:41" ht="18" customHeight="1">
      <c r="A50" s="4">
        <v>5</v>
      </c>
      <c r="B50" s="117" t="str">
        <f t="shared" si="23"/>
        <v>本田　絵梨奈</v>
      </c>
      <c r="C50" s="79" t="str">
        <f t="shared" si="23"/>
        <v>中１</v>
      </c>
      <c r="D50" s="160" t="str">
        <f t="shared" si="23"/>
        <v>みえＴＣ</v>
      </c>
      <c r="E50" s="163"/>
      <c r="F50" s="164">
        <f t="shared" si="24"/>
        <v>21.7</v>
      </c>
      <c r="G50" s="157"/>
      <c r="H50" s="164">
        <f t="shared" si="25"/>
        <v>22.7</v>
      </c>
      <c r="I50" s="157"/>
      <c r="J50" s="164">
        <f t="shared" si="26"/>
        <v>44.4</v>
      </c>
      <c r="K50" s="162">
        <v>6.9</v>
      </c>
      <c r="L50" s="60">
        <v>7.4</v>
      </c>
      <c r="M50" s="60">
        <v>7.2</v>
      </c>
      <c r="N50" s="60">
        <v>7.4</v>
      </c>
      <c r="O50" s="60">
        <v>7.4</v>
      </c>
      <c r="P50" s="60">
        <v>0.8</v>
      </c>
      <c r="Q50" s="58">
        <f t="shared" si="27"/>
        <v>22.8</v>
      </c>
      <c r="R50" s="58">
        <f t="shared" si="28"/>
        <v>67.2</v>
      </c>
      <c r="S50" s="61">
        <f t="shared" si="29"/>
        <v>7</v>
      </c>
      <c r="V50" s="9">
        <f t="shared" si="30"/>
        <v>7</v>
      </c>
      <c r="X50" s="16">
        <f t="shared" si="31"/>
        <v>7.4</v>
      </c>
      <c r="Y50" s="16">
        <f t="shared" si="32"/>
        <v>7.4</v>
      </c>
      <c r="Z50" s="16">
        <f t="shared" si="33"/>
        <v>7.4</v>
      </c>
      <c r="AA50" s="16">
        <f t="shared" si="34"/>
        <v>7.2</v>
      </c>
      <c r="AB50" s="16">
        <f t="shared" si="35"/>
        <v>6.9</v>
      </c>
      <c r="AC50" s="17">
        <f t="shared" si="36"/>
        <v>22</v>
      </c>
      <c r="AL50" s="9">
        <f t="shared" si="37"/>
        <v>67200000</v>
      </c>
      <c r="AM50" s="9">
        <f t="shared" si="38"/>
        <v>22800</v>
      </c>
      <c r="AN50" s="19">
        <f t="shared" si="39"/>
        <v>0.0363</v>
      </c>
      <c r="AO50" s="19">
        <f t="shared" si="40"/>
        <v>67222799.2363</v>
      </c>
    </row>
    <row r="51" spans="1:41" ht="18" customHeight="1">
      <c r="A51" s="4">
        <v>6</v>
      </c>
      <c r="B51" s="117" t="str">
        <f t="shared" si="23"/>
        <v>迎　まりな</v>
      </c>
      <c r="C51" s="79" t="str">
        <f t="shared" si="23"/>
        <v>小４</v>
      </c>
      <c r="D51" s="160" t="str">
        <f t="shared" si="23"/>
        <v>ウイングラーナ</v>
      </c>
      <c r="E51" s="163"/>
      <c r="F51" s="164">
        <f t="shared" si="24"/>
        <v>21.7</v>
      </c>
      <c r="G51" s="157"/>
      <c r="H51" s="164">
        <f t="shared" si="25"/>
        <v>22.900000000000002</v>
      </c>
      <c r="I51" s="157"/>
      <c r="J51" s="164">
        <f t="shared" si="26"/>
        <v>44.6</v>
      </c>
      <c r="K51" s="162">
        <v>7.6</v>
      </c>
      <c r="L51" s="60">
        <v>7</v>
      </c>
      <c r="M51" s="60">
        <v>7.7</v>
      </c>
      <c r="N51" s="60">
        <v>7.6</v>
      </c>
      <c r="O51" s="60">
        <v>7.6</v>
      </c>
      <c r="P51" s="60">
        <v>0.8</v>
      </c>
      <c r="Q51" s="58">
        <f t="shared" si="27"/>
        <v>23.599999999999998</v>
      </c>
      <c r="R51" s="58">
        <f t="shared" si="28"/>
        <v>68.2</v>
      </c>
      <c r="S51" s="61">
        <f t="shared" si="29"/>
        <v>4</v>
      </c>
      <c r="V51" s="9">
        <f t="shared" si="30"/>
        <v>4</v>
      </c>
      <c r="X51" s="16">
        <f t="shared" si="31"/>
        <v>7.7</v>
      </c>
      <c r="Y51" s="16">
        <f t="shared" si="32"/>
        <v>7.6</v>
      </c>
      <c r="Z51" s="16">
        <f t="shared" si="33"/>
        <v>7.6</v>
      </c>
      <c r="AA51" s="16">
        <f t="shared" si="34"/>
        <v>7.6</v>
      </c>
      <c r="AB51" s="16">
        <f t="shared" si="35"/>
        <v>7</v>
      </c>
      <c r="AC51" s="17">
        <f t="shared" si="36"/>
        <v>22.799999999999997</v>
      </c>
      <c r="AL51" s="9">
        <f t="shared" si="37"/>
        <v>68200000</v>
      </c>
      <c r="AM51" s="9">
        <f t="shared" si="38"/>
        <v>23599.999999999996</v>
      </c>
      <c r="AN51" s="19">
        <f t="shared" si="39"/>
        <v>0.0375</v>
      </c>
      <c r="AO51" s="19">
        <f t="shared" si="40"/>
        <v>68223599.2375</v>
      </c>
    </row>
    <row r="52" spans="1:41" ht="18" customHeight="1">
      <c r="A52" s="4">
        <v>7</v>
      </c>
      <c r="B52" s="117" t="str">
        <f t="shared" si="23"/>
        <v>東町　柴奈</v>
      </c>
      <c r="C52" s="79" t="str">
        <f t="shared" si="23"/>
        <v>小5</v>
      </c>
      <c r="D52" s="160" t="str">
        <f t="shared" si="23"/>
        <v>ウイングラーナ</v>
      </c>
      <c r="E52" s="163"/>
      <c r="F52" s="164">
        <f t="shared" si="24"/>
        <v>21.9</v>
      </c>
      <c r="G52" s="157"/>
      <c r="H52" s="164">
        <f t="shared" si="25"/>
        <v>22.8</v>
      </c>
      <c r="I52" s="157"/>
      <c r="J52" s="164">
        <f t="shared" si="26"/>
        <v>44.7</v>
      </c>
      <c r="K52" s="162">
        <v>7.2</v>
      </c>
      <c r="L52" s="60">
        <v>7.4</v>
      </c>
      <c r="M52" s="60">
        <v>7.9</v>
      </c>
      <c r="N52" s="60">
        <v>7.6</v>
      </c>
      <c r="O52" s="60">
        <v>7.5</v>
      </c>
      <c r="P52" s="60">
        <v>0.8</v>
      </c>
      <c r="Q52" s="58">
        <f t="shared" si="27"/>
        <v>23.3</v>
      </c>
      <c r="R52" s="58">
        <f t="shared" si="28"/>
        <v>68</v>
      </c>
      <c r="S52" s="61">
        <f t="shared" si="29"/>
        <v>5</v>
      </c>
      <c r="V52" s="9">
        <f t="shared" si="30"/>
        <v>5</v>
      </c>
      <c r="X52" s="16">
        <f t="shared" si="31"/>
        <v>7.9</v>
      </c>
      <c r="Y52" s="16">
        <f t="shared" si="32"/>
        <v>7.6</v>
      </c>
      <c r="Z52" s="16">
        <f t="shared" si="33"/>
        <v>7.5</v>
      </c>
      <c r="AA52" s="16">
        <f t="shared" si="34"/>
        <v>7.4</v>
      </c>
      <c r="AB52" s="16">
        <f t="shared" si="35"/>
        <v>7.2</v>
      </c>
      <c r="AC52" s="17">
        <f t="shared" si="36"/>
        <v>22.5</v>
      </c>
      <c r="AL52" s="9">
        <f t="shared" si="37"/>
        <v>68000000</v>
      </c>
      <c r="AM52" s="9">
        <f t="shared" si="38"/>
        <v>23300</v>
      </c>
      <c r="AN52" s="19">
        <f t="shared" si="39"/>
        <v>0.0376</v>
      </c>
      <c r="AO52" s="19">
        <f t="shared" si="40"/>
        <v>68023299.2376</v>
      </c>
    </row>
    <row r="53" spans="1:41" ht="18" customHeight="1">
      <c r="A53" s="4">
        <v>8</v>
      </c>
      <c r="B53" s="117" t="str">
        <f t="shared" si="23"/>
        <v>古賀　鈴奈</v>
      </c>
      <c r="C53" s="79" t="str">
        <f t="shared" si="23"/>
        <v>小5</v>
      </c>
      <c r="D53" s="160" t="str">
        <f t="shared" si="23"/>
        <v>ウイングラーナ</v>
      </c>
      <c r="E53" s="163"/>
      <c r="F53" s="164">
        <f t="shared" si="24"/>
        <v>22.7</v>
      </c>
      <c r="G53" s="157"/>
      <c r="H53" s="164">
        <f t="shared" si="25"/>
        <v>23.8</v>
      </c>
      <c r="I53" s="157"/>
      <c r="J53" s="164">
        <f t="shared" si="26"/>
        <v>46.5</v>
      </c>
      <c r="K53" s="162">
        <v>7.9</v>
      </c>
      <c r="L53" s="60">
        <v>7.8</v>
      </c>
      <c r="M53" s="60">
        <v>7.9</v>
      </c>
      <c r="N53" s="60">
        <v>7.8</v>
      </c>
      <c r="O53" s="60">
        <v>7.7</v>
      </c>
      <c r="P53" s="60">
        <v>0.8</v>
      </c>
      <c r="Q53" s="58">
        <f t="shared" si="27"/>
        <v>24.3</v>
      </c>
      <c r="R53" s="58">
        <f t="shared" si="28"/>
        <v>70.8</v>
      </c>
      <c r="S53" s="61">
        <f t="shared" si="29"/>
        <v>3</v>
      </c>
      <c r="V53" s="9">
        <f t="shared" si="30"/>
        <v>3</v>
      </c>
      <c r="X53" s="16">
        <f t="shared" si="31"/>
        <v>7.9</v>
      </c>
      <c r="Y53" s="16">
        <f t="shared" si="32"/>
        <v>7.9</v>
      </c>
      <c r="Z53" s="16">
        <f t="shared" si="33"/>
        <v>7.8</v>
      </c>
      <c r="AA53" s="16">
        <f t="shared" si="34"/>
        <v>7.8</v>
      </c>
      <c r="AB53" s="16">
        <f t="shared" si="35"/>
        <v>7.7</v>
      </c>
      <c r="AC53" s="17">
        <f t="shared" si="36"/>
        <v>23.5</v>
      </c>
      <c r="AL53" s="9">
        <f t="shared" si="37"/>
        <v>70800000</v>
      </c>
      <c r="AM53" s="9">
        <f t="shared" si="38"/>
        <v>24300</v>
      </c>
      <c r="AN53" s="19">
        <f t="shared" si="39"/>
        <v>0.0391</v>
      </c>
      <c r="AO53" s="19">
        <f t="shared" si="40"/>
        <v>70824299.2391</v>
      </c>
    </row>
    <row r="54" spans="1:41" ht="18" customHeight="1">
      <c r="A54" s="4">
        <v>9</v>
      </c>
      <c r="B54" s="117" t="str">
        <f t="shared" si="23"/>
        <v>小野雅子</v>
      </c>
      <c r="C54" s="79" t="str">
        <f t="shared" si="23"/>
        <v>中2</v>
      </c>
      <c r="D54" s="160" t="str">
        <f t="shared" si="23"/>
        <v>スペースウォーク</v>
      </c>
      <c r="E54" s="163"/>
      <c r="F54" s="164">
        <f t="shared" si="24"/>
        <v>23</v>
      </c>
      <c r="G54" s="157"/>
      <c r="H54" s="164">
        <f t="shared" si="25"/>
        <v>24.1</v>
      </c>
      <c r="I54" s="157"/>
      <c r="J54" s="164">
        <f t="shared" si="26"/>
        <v>47.1</v>
      </c>
      <c r="K54" s="162">
        <v>7.8</v>
      </c>
      <c r="L54" s="60">
        <v>7.9</v>
      </c>
      <c r="M54" s="60">
        <v>8</v>
      </c>
      <c r="N54" s="60">
        <v>8.2</v>
      </c>
      <c r="O54" s="60">
        <v>7.8</v>
      </c>
      <c r="P54" s="60">
        <v>0.8</v>
      </c>
      <c r="Q54" s="58">
        <f t="shared" si="27"/>
        <v>24.5</v>
      </c>
      <c r="R54" s="58">
        <f t="shared" si="28"/>
        <v>71.6</v>
      </c>
      <c r="S54" s="61">
        <f t="shared" si="29"/>
        <v>2</v>
      </c>
      <c r="V54" s="9">
        <f t="shared" si="30"/>
        <v>2</v>
      </c>
      <c r="X54" s="16">
        <f t="shared" si="31"/>
        <v>8.2</v>
      </c>
      <c r="Y54" s="16">
        <f t="shared" si="32"/>
        <v>8</v>
      </c>
      <c r="Z54" s="16">
        <f t="shared" si="33"/>
        <v>7.9</v>
      </c>
      <c r="AA54" s="16">
        <f t="shared" si="34"/>
        <v>7.8</v>
      </c>
      <c r="AB54" s="16">
        <f t="shared" si="35"/>
        <v>7.8</v>
      </c>
      <c r="AC54" s="17">
        <f t="shared" si="36"/>
        <v>23.7</v>
      </c>
      <c r="AL54" s="9">
        <f t="shared" si="37"/>
        <v>71600000</v>
      </c>
      <c r="AM54" s="9">
        <f t="shared" si="38"/>
        <v>24500</v>
      </c>
      <c r="AN54" s="19">
        <f t="shared" si="39"/>
        <v>0.0397</v>
      </c>
      <c r="AO54" s="19">
        <f t="shared" si="40"/>
        <v>71624499.2397</v>
      </c>
    </row>
    <row r="55" spans="1:41" ht="18" customHeight="1">
      <c r="A55" s="4">
        <v>10</v>
      </c>
      <c r="B55" s="117" t="str">
        <f t="shared" si="23"/>
        <v>橋口　燦名</v>
      </c>
      <c r="C55" s="79" t="str">
        <f t="shared" si="23"/>
        <v>小5</v>
      </c>
      <c r="D55" s="160" t="str">
        <f t="shared" si="23"/>
        <v>ウイングラーナ</v>
      </c>
      <c r="E55" s="163"/>
      <c r="F55" s="164">
        <f t="shared" si="24"/>
        <v>23.8</v>
      </c>
      <c r="G55" s="157"/>
      <c r="H55" s="164">
        <f t="shared" si="25"/>
        <v>24.6</v>
      </c>
      <c r="I55" s="157"/>
      <c r="J55" s="164">
        <f t="shared" si="26"/>
        <v>48.4</v>
      </c>
      <c r="K55" s="162">
        <v>8.1</v>
      </c>
      <c r="L55" s="60">
        <v>8</v>
      </c>
      <c r="M55" s="60">
        <v>8.3</v>
      </c>
      <c r="N55" s="60">
        <v>8.3</v>
      </c>
      <c r="O55" s="60">
        <v>7.7</v>
      </c>
      <c r="P55" s="60">
        <v>0.8</v>
      </c>
      <c r="Q55" s="58">
        <f t="shared" si="27"/>
        <v>25.2</v>
      </c>
      <c r="R55" s="58">
        <f t="shared" si="28"/>
        <v>73.6</v>
      </c>
      <c r="S55" s="61">
        <f t="shared" si="29"/>
        <v>1</v>
      </c>
      <c r="V55" s="9">
        <f t="shared" si="30"/>
        <v>1</v>
      </c>
      <c r="X55" s="16">
        <f t="shared" si="31"/>
        <v>8.3</v>
      </c>
      <c r="Y55" s="16">
        <f t="shared" si="32"/>
        <v>8.3</v>
      </c>
      <c r="Z55" s="16">
        <f t="shared" si="33"/>
        <v>8.1</v>
      </c>
      <c r="AA55" s="16">
        <f t="shared" si="34"/>
        <v>8</v>
      </c>
      <c r="AB55" s="16">
        <f t="shared" si="35"/>
        <v>7.7</v>
      </c>
      <c r="AC55" s="17">
        <f t="shared" si="36"/>
        <v>24.4</v>
      </c>
      <c r="AL55" s="9">
        <f t="shared" si="37"/>
        <v>73600000</v>
      </c>
      <c r="AM55" s="9">
        <f t="shared" si="38"/>
        <v>25200</v>
      </c>
      <c r="AN55" s="19">
        <f t="shared" si="39"/>
        <v>0.040400000000000005</v>
      </c>
      <c r="AO55" s="19">
        <f t="shared" si="40"/>
        <v>73625199.2404</v>
      </c>
    </row>
  </sheetData>
  <sheetProtection formatCells="0" formatColumns="0" formatRows="0" selectLockedCells="1"/>
  <mergeCells count="24">
    <mergeCell ref="K44:Q44"/>
    <mergeCell ref="A4:S4"/>
    <mergeCell ref="A2:S2"/>
    <mergeCell ref="A43:S43"/>
    <mergeCell ref="C5:C6"/>
    <mergeCell ref="B5:B6"/>
    <mergeCell ref="A5:A6"/>
    <mergeCell ref="E45:F45"/>
    <mergeCell ref="G45:H45"/>
    <mergeCell ref="I45:J45"/>
    <mergeCell ref="A44:A45"/>
    <mergeCell ref="B44:B45"/>
    <mergeCell ref="D44:D45"/>
    <mergeCell ref="C44:C45"/>
    <mergeCell ref="R44:R45"/>
    <mergeCell ref="AE5:AI5"/>
    <mergeCell ref="R5:R6"/>
    <mergeCell ref="S5:S6"/>
    <mergeCell ref="D5:D6"/>
    <mergeCell ref="X5:AB5"/>
    <mergeCell ref="K5:Q5"/>
    <mergeCell ref="E5:J5"/>
    <mergeCell ref="S44:S45"/>
    <mergeCell ref="E44:J44"/>
  </mergeCells>
  <printOptions horizontalCentered="1"/>
  <pageMargins left="0.3937007874015748" right="0.3937007874015748" top="0.3937007874015748" bottom="0.1968503937007874" header="0.11811023622047245" footer="0.11811023622047245"/>
  <pageSetup fitToHeight="2" fitToWidth="1" orientation="landscape" paperSize="9" scale="97" r:id="rId1"/>
  <rowBreaks count="1" manualBreakCount="1">
    <brk id="3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1">
      <selection activeCell="T46" sqref="T46:T53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53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6" t="s">
        <v>14</v>
      </c>
      <c r="F5" s="176"/>
      <c r="G5" s="176"/>
      <c r="H5" s="176"/>
      <c r="I5" s="176"/>
      <c r="J5" s="176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8" t="s">
        <v>193</v>
      </c>
      <c r="C7" s="105" t="s">
        <v>194</v>
      </c>
      <c r="D7" s="88" t="s">
        <v>129</v>
      </c>
      <c r="E7" s="57">
        <v>7.2</v>
      </c>
      <c r="F7" s="57">
        <v>7.2</v>
      </c>
      <c r="G7" s="57">
        <v>7</v>
      </c>
      <c r="H7" s="57">
        <v>7.2</v>
      </c>
      <c r="I7" s="57">
        <v>7.4</v>
      </c>
      <c r="J7" s="58">
        <f aca="true" t="shared" si="0" ref="J7:J36">IF(B7="","",AC7)</f>
        <v>21.6</v>
      </c>
      <c r="K7" s="59">
        <v>7</v>
      </c>
      <c r="L7" s="59">
        <v>7</v>
      </c>
      <c r="M7" s="59">
        <v>6.5</v>
      </c>
      <c r="N7" s="59">
        <v>6.6</v>
      </c>
      <c r="O7" s="59">
        <v>6.7</v>
      </c>
      <c r="P7" s="59">
        <v>4.2</v>
      </c>
      <c r="Q7" s="58">
        <f aca="true" t="shared" si="1" ref="Q7:Q36">IF(B7="","",P7+AJ7)</f>
        <v>24.499999999999996</v>
      </c>
      <c r="R7" s="58">
        <f aca="true" t="shared" si="2" ref="R7:R36">IF(B7="","",ROUND(AC7+P7+AJ7,1))</f>
        <v>46.1</v>
      </c>
      <c r="S7" s="4">
        <f aca="true" t="shared" si="3" ref="S7:S36">IF(B7="","",RANK(AO7,AO$7:AO$36,0))</f>
        <v>6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6</v>
      </c>
      <c r="W7" s="9"/>
      <c r="X7" s="16">
        <f aca="true" t="shared" si="6" ref="X7:X36">IF(E7="",0,LARGE($E7:$I7,1))</f>
        <v>7.4</v>
      </c>
      <c r="Y7" s="16">
        <f aca="true" t="shared" si="7" ref="Y7:Y36">IF(F7="",0,LARGE($E7:$I7,2))</f>
        <v>7.2</v>
      </c>
      <c r="Z7" s="16">
        <f aca="true" t="shared" si="8" ref="Z7:Z36">IF(G7="",0,LARGE($E7:$I7,3))</f>
        <v>7.2</v>
      </c>
      <c r="AA7" s="16">
        <f aca="true" t="shared" si="9" ref="AA7:AA36">IF(H7="",0,LARGE($E7:$I7,4))</f>
        <v>7.2</v>
      </c>
      <c r="AB7" s="16">
        <f aca="true" t="shared" si="10" ref="AB7:AB36">IF(I7="",0,LARGE($E7:$I7,5))</f>
        <v>7</v>
      </c>
      <c r="AC7" s="17">
        <f aca="true" t="shared" si="11" ref="AC7:AC36">SUM(Y7:AA7)</f>
        <v>21.6</v>
      </c>
      <c r="AD7" s="17"/>
      <c r="AE7" s="16">
        <f aca="true" t="shared" si="12" ref="AE7:AE36">IF(K7="",0,LARGE($K7:$O7,1))</f>
        <v>7</v>
      </c>
      <c r="AF7" s="16">
        <f aca="true" t="shared" si="13" ref="AF7:AF36">IF(L7="",0,LARGE($K7:$O7,2))</f>
        <v>7</v>
      </c>
      <c r="AG7" s="16">
        <f aca="true" t="shared" si="14" ref="AG7:AG36">IF(M7="",0,LARGE($K7:$O7,3))</f>
        <v>6.7</v>
      </c>
      <c r="AH7" s="16">
        <f aca="true" t="shared" si="15" ref="AH7:AH36">IF(N7="",0,LARGE($K7:$O7,4))</f>
        <v>6.6</v>
      </c>
      <c r="AI7" s="16">
        <f aca="true" t="shared" si="16" ref="AI7:AI36">IF(O7="",0,LARGE($K7:$O7,5))</f>
        <v>6.5</v>
      </c>
      <c r="AJ7" s="17">
        <f aca="true" t="shared" si="17" ref="AJ7:AJ36">SUM(AF7:AH7)</f>
        <v>20.299999999999997</v>
      </c>
      <c r="AK7" s="18"/>
      <c r="AL7" s="9">
        <f aca="true" t="shared" si="18" ref="AL7:AL36">IF(R7="",0,R7*1000000)</f>
        <v>46100000</v>
      </c>
      <c r="AM7" s="9">
        <f aca="true" t="shared" si="19" ref="AM7:AM36">IF(Q7="",0,Q7*1000)</f>
        <v>24499.999999999996</v>
      </c>
      <c r="AN7" s="19">
        <f aca="true" t="shared" si="20" ref="AN7:AN36">SUM(K7:O7)/1000</f>
        <v>0.033800000000000004</v>
      </c>
      <c r="AO7" s="19">
        <f aca="true" t="shared" si="21" ref="AO7:AO36">ROUND(AL7+AM7-P7+AN7,4)</f>
        <v>46124495.8338</v>
      </c>
      <c r="AP7" s="17"/>
      <c r="AQ7" s="9"/>
    </row>
    <row r="8" spans="1:43" ht="18" customHeight="1">
      <c r="A8" s="4">
        <v>2</v>
      </c>
      <c r="B8" s="86" t="s">
        <v>195</v>
      </c>
      <c r="C8" s="95">
        <v>3</v>
      </c>
      <c r="D8" s="88" t="s">
        <v>88</v>
      </c>
      <c r="E8" s="57">
        <v>8</v>
      </c>
      <c r="F8" s="57">
        <v>7.6</v>
      </c>
      <c r="G8" s="57">
        <v>8.4</v>
      </c>
      <c r="H8" s="57">
        <v>8.1</v>
      </c>
      <c r="I8" s="57">
        <v>8.1</v>
      </c>
      <c r="J8" s="58">
        <f t="shared" si="0"/>
        <v>24.2</v>
      </c>
      <c r="K8" s="59">
        <v>7.5</v>
      </c>
      <c r="L8" s="59">
        <v>7.5</v>
      </c>
      <c r="M8" s="59">
        <v>7.5</v>
      </c>
      <c r="N8" s="59">
        <v>7.3</v>
      </c>
      <c r="O8" s="59">
        <v>7.5</v>
      </c>
      <c r="P8" s="59">
        <v>7.1</v>
      </c>
      <c r="Q8" s="58">
        <f t="shared" si="1"/>
        <v>29.6</v>
      </c>
      <c r="R8" s="58">
        <f t="shared" si="2"/>
        <v>53.8</v>
      </c>
      <c r="S8" s="4">
        <f t="shared" si="3"/>
        <v>3</v>
      </c>
      <c r="T8" s="2" t="str">
        <f t="shared" si="4"/>
        <v>決勝進出</v>
      </c>
      <c r="U8" s="9"/>
      <c r="V8" s="9">
        <f t="shared" si="5"/>
        <v>2</v>
      </c>
      <c r="W8" s="9"/>
      <c r="X8" s="16">
        <f t="shared" si="6"/>
        <v>8.4</v>
      </c>
      <c r="Y8" s="16">
        <f t="shared" si="7"/>
        <v>8.1</v>
      </c>
      <c r="Z8" s="16">
        <f t="shared" si="8"/>
        <v>8.1</v>
      </c>
      <c r="AA8" s="16">
        <f t="shared" si="9"/>
        <v>8</v>
      </c>
      <c r="AB8" s="16">
        <f t="shared" si="10"/>
        <v>7.6</v>
      </c>
      <c r="AC8" s="17">
        <f t="shared" si="11"/>
        <v>24.2</v>
      </c>
      <c r="AD8" s="17"/>
      <c r="AE8" s="16">
        <f t="shared" si="12"/>
        <v>7.5</v>
      </c>
      <c r="AF8" s="16">
        <f t="shared" si="13"/>
        <v>7.5</v>
      </c>
      <c r="AG8" s="16">
        <f t="shared" si="14"/>
        <v>7.5</v>
      </c>
      <c r="AH8" s="16">
        <f t="shared" si="15"/>
        <v>7.5</v>
      </c>
      <c r="AI8" s="16">
        <f t="shared" si="16"/>
        <v>7.3</v>
      </c>
      <c r="AJ8" s="17">
        <f t="shared" si="17"/>
        <v>22.5</v>
      </c>
      <c r="AK8" s="18"/>
      <c r="AL8" s="9">
        <f t="shared" si="18"/>
        <v>53800000</v>
      </c>
      <c r="AM8" s="9">
        <f t="shared" si="19"/>
        <v>29600</v>
      </c>
      <c r="AN8" s="19">
        <f t="shared" si="20"/>
        <v>0.0373</v>
      </c>
      <c r="AO8" s="19">
        <f t="shared" si="21"/>
        <v>53829592.9373</v>
      </c>
      <c r="AP8" s="17"/>
      <c r="AQ8" s="9"/>
    </row>
    <row r="9" spans="1:43" ht="18" customHeight="1">
      <c r="A9" s="4">
        <v>3</v>
      </c>
      <c r="B9" s="88" t="s">
        <v>196</v>
      </c>
      <c r="C9" s="105">
        <v>1</v>
      </c>
      <c r="D9" s="88" t="s">
        <v>129</v>
      </c>
      <c r="E9" s="57">
        <v>7.9</v>
      </c>
      <c r="F9" s="57">
        <v>7.9</v>
      </c>
      <c r="G9" s="57">
        <v>8.3</v>
      </c>
      <c r="H9" s="57">
        <v>7.8</v>
      </c>
      <c r="I9" s="57">
        <v>7.9</v>
      </c>
      <c r="J9" s="58">
        <f t="shared" si="0"/>
        <v>23.700000000000003</v>
      </c>
      <c r="K9" s="59">
        <v>7.7</v>
      </c>
      <c r="L9" s="59">
        <v>7.6</v>
      </c>
      <c r="M9" s="59">
        <v>7.7</v>
      </c>
      <c r="N9" s="59">
        <v>6.8</v>
      </c>
      <c r="O9" s="59">
        <v>7.1</v>
      </c>
      <c r="P9" s="59">
        <v>7.7</v>
      </c>
      <c r="Q9" s="58">
        <f t="shared" si="1"/>
        <v>30.099999999999998</v>
      </c>
      <c r="R9" s="58">
        <f t="shared" si="2"/>
        <v>53.8</v>
      </c>
      <c r="S9" s="4">
        <f t="shared" si="3"/>
        <v>2</v>
      </c>
      <c r="T9" s="2" t="str">
        <f t="shared" si="4"/>
        <v>決勝進出</v>
      </c>
      <c r="U9" s="9"/>
      <c r="V9" s="9">
        <f t="shared" si="5"/>
        <v>2</v>
      </c>
      <c r="W9" s="9"/>
      <c r="X9" s="16">
        <f t="shared" si="6"/>
        <v>8.3</v>
      </c>
      <c r="Y9" s="16">
        <f t="shared" si="7"/>
        <v>7.9</v>
      </c>
      <c r="Z9" s="16">
        <f t="shared" si="8"/>
        <v>7.9</v>
      </c>
      <c r="AA9" s="16">
        <f t="shared" si="9"/>
        <v>7.9</v>
      </c>
      <c r="AB9" s="16">
        <f t="shared" si="10"/>
        <v>7.8</v>
      </c>
      <c r="AC9" s="17">
        <f t="shared" si="11"/>
        <v>23.700000000000003</v>
      </c>
      <c r="AD9" s="17"/>
      <c r="AE9" s="16">
        <f t="shared" si="12"/>
        <v>7.7</v>
      </c>
      <c r="AF9" s="16">
        <f t="shared" si="13"/>
        <v>7.7</v>
      </c>
      <c r="AG9" s="16">
        <f t="shared" si="14"/>
        <v>7.6</v>
      </c>
      <c r="AH9" s="16">
        <f t="shared" si="15"/>
        <v>7.1</v>
      </c>
      <c r="AI9" s="16">
        <f t="shared" si="16"/>
        <v>6.8</v>
      </c>
      <c r="AJ9" s="17">
        <f t="shared" si="17"/>
        <v>22.4</v>
      </c>
      <c r="AK9" s="18"/>
      <c r="AL9" s="9">
        <f t="shared" si="18"/>
        <v>53800000</v>
      </c>
      <c r="AM9" s="9">
        <f t="shared" si="19"/>
        <v>30099.999999999996</v>
      </c>
      <c r="AN9" s="19">
        <f t="shared" si="20"/>
        <v>0.036899999999999995</v>
      </c>
      <c r="AO9" s="19">
        <f t="shared" si="21"/>
        <v>53830092.3369</v>
      </c>
      <c r="AP9" s="17"/>
      <c r="AQ9" s="9"/>
    </row>
    <row r="10" spans="1:43" ht="18" customHeight="1">
      <c r="A10" s="4">
        <v>4</v>
      </c>
      <c r="B10" s="86" t="s">
        <v>197</v>
      </c>
      <c r="C10" s="95">
        <v>2</v>
      </c>
      <c r="D10" s="88" t="s">
        <v>88</v>
      </c>
      <c r="E10" s="57">
        <v>7.8</v>
      </c>
      <c r="F10" s="57">
        <v>7.8</v>
      </c>
      <c r="G10" s="57">
        <v>8.4</v>
      </c>
      <c r="H10" s="57">
        <v>7.7</v>
      </c>
      <c r="I10" s="57">
        <v>7.9</v>
      </c>
      <c r="J10" s="58">
        <f t="shared" si="0"/>
        <v>23.5</v>
      </c>
      <c r="K10" s="59">
        <v>7.3</v>
      </c>
      <c r="L10" s="59">
        <v>7.6</v>
      </c>
      <c r="M10" s="59">
        <v>7.4</v>
      </c>
      <c r="N10" s="59">
        <v>7.1</v>
      </c>
      <c r="O10" s="59">
        <v>7.5</v>
      </c>
      <c r="P10" s="59">
        <v>6.4</v>
      </c>
      <c r="Q10" s="58">
        <f t="shared" si="1"/>
        <v>28.6</v>
      </c>
      <c r="R10" s="58">
        <f t="shared" si="2"/>
        <v>52.1</v>
      </c>
      <c r="S10" s="4">
        <f t="shared" si="3"/>
        <v>4</v>
      </c>
      <c r="T10" s="2" t="str">
        <f t="shared" si="4"/>
        <v>決勝進出</v>
      </c>
      <c r="U10" s="9"/>
      <c r="V10" s="9">
        <f t="shared" si="5"/>
        <v>4</v>
      </c>
      <c r="W10" s="9"/>
      <c r="X10" s="16">
        <f t="shared" si="6"/>
        <v>8.4</v>
      </c>
      <c r="Y10" s="16">
        <f t="shared" si="7"/>
        <v>7.9</v>
      </c>
      <c r="Z10" s="16">
        <f t="shared" si="8"/>
        <v>7.8</v>
      </c>
      <c r="AA10" s="16">
        <f t="shared" si="9"/>
        <v>7.8</v>
      </c>
      <c r="AB10" s="16">
        <f t="shared" si="10"/>
        <v>7.7</v>
      </c>
      <c r="AC10" s="17">
        <f t="shared" si="11"/>
        <v>23.5</v>
      </c>
      <c r="AD10" s="17"/>
      <c r="AE10" s="16">
        <f t="shared" si="12"/>
        <v>7.6</v>
      </c>
      <c r="AF10" s="16">
        <f t="shared" si="13"/>
        <v>7.5</v>
      </c>
      <c r="AG10" s="16">
        <f t="shared" si="14"/>
        <v>7.4</v>
      </c>
      <c r="AH10" s="16">
        <f t="shared" si="15"/>
        <v>7.3</v>
      </c>
      <c r="AI10" s="16">
        <f t="shared" si="16"/>
        <v>7.1</v>
      </c>
      <c r="AJ10" s="17">
        <f t="shared" si="17"/>
        <v>22.2</v>
      </c>
      <c r="AK10" s="18"/>
      <c r="AL10" s="9">
        <f t="shared" si="18"/>
        <v>52100000</v>
      </c>
      <c r="AM10" s="9">
        <f t="shared" si="19"/>
        <v>28600</v>
      </c>
      <c r="AN10" s="19">
        <f t="shared" si="20"/>
        <v>0.036899999999999995</v>
      </c>
      <c r="AO10" s="19">
        <f t="shared" si="21"/>
        <v>52128593.6369</v>
      </c>
      <c r="AP10" s="17"/>
      <c r="AQ10" s="9"/>
    </row>
    <row r="11" spans="1:43" ht="18" customHeight="1">
      <c r="A11" s="4">
        <v>5</v>
      </c>
      <c r="B11" s="86" t="s">
        <v>198</v>
      </c>
      <c r="C11" s="95" t="s">
        <v>194</v>
      </c>
      <c r="D11" s="88" t="s">
        <v>88</v>
      </c>
      <c r="E11" s="57">
        <v>8.2</v>
      </c>
      <c r="F11" s="57">
        <v>8.1</v>
      </c>
      <c r="G11" s="57">
        <v>8.7</v>
      </c>
      <c r="H11" s="57">
        <v>8.3</v>
      </c>
      <c r="I11" s="57">
        <v>8.2</v>
      </c>
      <c r="J11" s="58">
        <f t="shared" si="0"/>
        <v>24.7</v>
      </c>
      <c r="K11" s="59">
        <v>7.5</v>
      </c>
      <c r="L11" s="59">
        <v>7.5</v>
      </c>
      <c r="M11" s="59">
        <v>7.5</v>
      </c>
      <c r="N11" s="59">
        <v>7.2</v>
      </c>
      <c r="O11" s="59">
        <v>7.2</v>
      </c>
      <c r="P11" s="59">
        <v>9.2</v>
      </c>
      <c r="Q11" s="58">
        <f t="shared" si="1"/>
        <v>31.4</v>
      </c>
      <c r="R11" s="58">
        <f t="shared" si="2"/>
        <v>56.1</v>
      </c>
      <c r="S11" s="4">
        <f t="shared" si="3"/>
        <v>1</v>
      </c>
      <c r="T11" s="2" t="str">
        <f t="shared" si="4"/>
        <v>決勝進出</v>
      </c>
      <c r="U11" s="9"/>
      <c r="V11" s="9">
        <f t="shared" si="5"/>
        <v>1</v>
      </c>
      <c r="W11" s="9"/>
      <c r="X11" s="16">
        <f t="shared" si="6"/>
        <v>8.7</v>
      </c>
      <c r="Y11" s="16">
        <f t="shared" si="7"/>
        <v>8.3</v>
      </c>
      <c r="Z11" s="16">
        <f t="shared" si="8"/>
        <v>8.2</v>
      </c>
      <c r="AA11" s="16">
        <f t="shared" si="9"/>
        <v>8.2</v>
      </c>
      <c r="AB11" s="16">
        <f t="shared" si="10"/>
        <v>8.1</v>
      </c>
      <c r="AC11" s="17">
        <f t="shared" si="11"/>
        <v>24.7</v>
      </c>
      <c r="AD11" s="17"/>
      <c r="AE11" s="16">
        <f t="shared" si="12"/>
        <v>7.5</v>
      </c>
      <c r="AF11" s="16">
        <f t="shared" si="13"/>
        <v>7.5</v>
      </c>
      <c r="AG11" s="16">
        <f t="shared" si="14"/>
        <v>7.5</v>
      </c>
      <c r="AH11" s="16">
        <f t="shared" si="15"/>
        <v>7.2</v>
      </c>
      <c r="AI11" s="16">
        <f t="shared" si="16"/>
        <v>7.2</v>
      </c>
      <c r="AJ11" s="17">
        <f t="shared" si="17"/>
        <v>22.2</v>
      </c>
      <c r="AK11" s="18"/>
      <c r="AL11" s="9">
        <f t="shared" si="18"/>
        <v>56100000</v>
      </c>
      <c r="AM11" s="9">
        <f t="shared" si="19"/>
        <v>31400</v>
      </c>
      <c r="AN11" s="19">
        <f t="shared" si="20"/>
        <v>0.036899999999999995</v>
      </c>
      <c r="AO11" s="19">
        <f t="shared" si="21"/>
        <v>56131390.8369</v>
      </c>
      <c r="AP11" s="17"/>
      <c r="AQ11" s="9"/>
    </row>
    <row r="12" spans="1:43" ht="18" customHeight="1">
      <c r="A12" s="4">
        <v>6</v>
      </c>
      <c r="B12" s="86" t="s">
        <v>199</v>
      </c>
      <c r="C12" s="95" t="s">
        <v>194</v>
      </c>
      <c r="D12" s="88" t="s">
        <v>115</v>
      </c>
      <c r="E12" s="57">
        <v>7.3</v>
      </c>
      <c r="F12" s="57">
        <v>7.2</v>
      </c>
      <c r="G12" s="57">
        <v>7.9</v>
      </c>
      <c r="H12" s="57">
        <v>6.9</v>
      </c>
      <c r="I12" s="57">
        <v>7.1</v>
      </c>
      <c r="J12" s="58">
        <f t="shared" si="0"/>
        <v>21.6</v>
      </c>
      <c r="K12" s="59">
        <v>7</v>
      </c>
      <c r="L12" s="59">
        <v>7</v>
      </c>
      <c r="M12" s="59">
        <v>6.8</v>
      </c>
      <c r="N12" s="59">
        <v>6.6</v>
      </c>
      <c r="O12" s="59">
        <v>6.5</v>
      </c>
      <c r="P12" s="59">
        <v>6.5</v>
      </c>
      <c r="Q12" s="58">
        <f t="shared" si="1"/>
        <v>26.9</v>
      </c>
      <c r="R12" s="58">
        <f t="shared" si="2"/>
        <v>48.5</v>
      </c>
      <c r="S12" s="4">
        <f t="shared" si="3"/>
        <v>5</v>
      </c>
      <c r="T12" s="2" t="str">
        <f t="shared" si="4"/>
        <v>決勝進出</v>
      </c>
      <c r="U12" s="9"/>
      <c r="V12" s="9">
        <f t="shared" si="5"/>
        <v>5</v>
      </c>
      <c r="W12" s="9"/>
      <c r="X12" s="16">
        <f t="shared" si="6"/>
        <v>7.9</v>
      </c>
      <c r="Y12" s="16">
        <f t="shared" si="7"/>
        <v>7.3</v>
      </c>
      <c r="Z12" s="16">
        <f t="shared" si="8"/>
        <v>7.2</v>
      </c>
      <c r="AA12" s="16">
        <f t="shared" si="9"/>
        <v>7.1</v>
      </c>
      <c r="AB12" s="16">
        <f t="shared" si="10"/>
        <v>6.9</v>
      </c>
      <c r="AC12" s="17">
        <f t="shared" si="11"/>
        <v>21.6</v>
      </c>
      <c r="AD12" s="17"/>
      <c r="AE12" s="16">
        <f t="shared" si="12"/>
        <v>7</v>
      </c>
      <c r="AF12" s="16">
        <f t="shared" si="13"/>
        <v>7</v>
      </c>
      <c r="AG12" s="16">
        <f t="shared" si="14"/>
        <v>6.8</v>
      </c>
      <c r="AH12" s="16">
        <f t="shared" si="15"/>
        <v>6.6</v>
      </c>
      <c r="AI12" s="16">
        <f t="shared" si="16"/>
        <v>6.5</v>
      </c>
      <c r="AJ12" s="17">
        <f t="shared" si="17"/>
        <v>20.4</v>
      </c>
      <c r="AK12" s="18"/>
      <c r="AL12" s="9">
        <f t="shared" si="18"/>
        <v>48500000</v>
      </c>
      <c r="AM12" s="9">
        <f t="shared" si="19"/>
        <v>26900</v>
      </c>
      <c r="AN12" s="19">
        <f t="shared" si="20"/>
        <v>0.0339</v>
      </c>
      <c r="AO12" s="19">
        <f t="shared" si="21"/>
        <v>48526893.5339</v>
      </c>
      <c r="AP12" s="17"/>
      <c r="AQ12" s="9"/>
    </row>
    <row r="13" spans="1:44" ht="18" customHeight="1">
      <c r="A13" s="4">
        <v>7</v>
      </c>
      <c r="B13" s="86" t="s">
        <v>200</v>
      </c>
      <c r="C13" s="95" t="s">
        <v>194</v>
      </c>
      <c r="D13" s="88" t="s">
        <v>115</v>
      </c>
      <c r="E13" s="57">
        <v>6.7</v>
      </c>
      <c r="F13" s="57">
        <v>6.7</v>
      </c>
      <c r="G13" s="57">
        <v>6.7</v>
      </c>
      <c r="H13" s="57">
        <v>6.7</v>
      </c>
      <c r="I13" s="57">
        <v>6.8</v>
      </c>
      <c r="J13" s="58">
        <f t="shared" si="0"/>
        <v>20.1</v>
      </c>
      <c r="K13" s="59">
        <v>6.3</v>
      </c>
      <c r="L13" s="59">
        <v>6.4</v>
      </c>
      <c r="M13" s="59">
        <v>6.3</v>
      </c>
      <c r="N13" s="59">
        <v>6.2</v>
      </c>
      <c r="O13" s="59">
        <v>6.3</v>
      </c>
      <c r="P13" s="59">
        <v>3</v>
      </c>
      <c r="Q13" s="58">
        <f t="shared" si="1"/>
        <v>21.9</v>
      </c>
      <c r="R13" s="58">
        <f t="shared" si="2"/>
        <v>42</v>
      </c>
      <c r="S13" s="4">
        <f t="shared" si="3"/>
        <v>8</v>
      </c>
      <c r="T13" s="2" t="str">
        <f t="shared" si="4"/>
        <v>決勝進出</v>
      </c>
      <c r="U13" s="9"/>
      <c r="V13" s="9">
        <f t="shared" si="5"/>
        <v>8</v>
      </c>
      <c r="W13" s="9"/>
      <c r="X13" s="16">
        <f t="shared" si="6"/>
        <v>6.8</v>
      </c>
      <c r="Y13" s="16">
        <f t="shared" si="7"/>
        <v>6.7</v>
      </c>
      <c r="Z13" s="16">
        <f t="shared" si="8"/>
        <v>6.7</v>
      </c>
      <c r="AA13" s="16">
        <f t="shared" si="9"/>
        <v>6.7</v>
      </c>
      <c r="AB13" s="16">
        <f t="shared" si="10"/>
        <v>6.7</v>
      </c>
      <c r="AC13" s="17">
        <f t="shared" si="11"/>
        <v>20.1</v>
      </c>
      <c r="AD13" s="17"/>
      <c r="AE13" s="16">
        <f t="shared" si="12"/>
        <v>6.4</v>
      </c>
      <c r="AF13" s="16">
        <f t="shared" si="13"/>
        <v>6.3</v>
      </c>
      <c r="AG13" s="16">
        <f t="shared" si="14"/>
        <v>6.3</v>
      </c>
      <c r="AH13" s="16">
        <f t="shared" si="15"/>
        <v>6.3</v>
      </c>
      <c r="AI13" s="16">
        <f t="shared" si="16"/>
        <v>6.2</v>
      </c>
      <c r="AJ13" s="17">
        <f t="shared" si="17"/>
        <v>18.9</v>
      </c>
      <c r="AK13" s="18"/>
      <c r="AL13" s="9">
        <f t="shared" si="18"/>
        <v>42000000</v>
      </c>
      <c r="AM13" s="9">
        <f t="shared" si="19"/>
        <v>21900</v>
      </c>
      <c r="AN13" s="19">
        <f t="shared" si="20"/>
        <v>0.0315</v>
      </c>
      <c r="AO13" s="19">
        <f t="shared" si="21"/>
        <v>42021897.0315</v>
      </c>
      <c r="AP13" s="17"/>
      <c r="AQ13" s="9"/>
      <c r="AR13" s="20"/>
    </row>
    <row r="14" spans="1:43" ht="18" customHeight="1">
      <c r="A14" s="4">
        <v>8</v>
      </c>
      <c r="B14" s="86" t="s">
        <v>201</v>
      </c>
      <c r="C14" s="95" t="s">
        <v>194</v>
      </c>
      <c r="D14" s="88" t="s">
        <v>202</v>
      </c>
      <c r="E14" s="57">
        <v>6.7</v>
      </c>
      <c r="F14" s="57">
        <v>7</v>
      </c>
      <c r="G14" s="57">
        <v>6.9</v>
      </c>
      <c r="H14" s="57">
        <v>6.7</v>
      </c>
      <c r="I14" s="57">
        <v>6.8</v>
      </c>
      <c r="J14" s="58">
        <f t="shared" si="0"/>
        <v>20.4</v>
      </c>
      <c r="K14" s="59">
        <v>6.2</v>
      </c>
      <c r="L14" s="59">
        <v>6.4</v>
      </c>
      <c r="M14" s="59">
        <v>5.9</v>
      </c>
      <c r="N14" s="59">
        <v>6.4</v>
      </c>
      <c r="O14" s="59">
        <v>6.4</v>
      </c>
      <c r="P14" s="59">
        <v>3.3</v>
      </c>
      <c r="Q14" s="58">
        <f t="shared" si="1"/>
        <v>22.3</v>
      </c>
      <c r="R14" s="58">
        <f t="shared" si="2"/>
        <v>42.7</v>
      </c>
      <c r="S14" s="4">
        <f t="shared" si="3"/>
        <v>7</v>
      </c>
      <c r="T14" s="2" t="str">
        <f t="shared" si="4"/>
        <v>決勝進出</v>
      </c>
      <c r="U14" s="9"/>
      <c r="V14" s="9">
        <f t="shared" si="5"/>
        <v>7</v>
      </c>
      <c r="W14" s="9"/>
      <c r="X14" s="16">
        <f t="shared" si="6"/>
        <v>7</v>
      </c>
      <c r="Y14" s="16">
        <f t="shared" si="7"/>
        <v>6.9</v>
      </c>
      <c r="Z14" s="16">
        <f t="shared" si="8"/>
        <v>6.8</v>
      </c>
      <c r="AA14" s="16">
        <f t="shared" si="9"/>
        <v>6.7</v>
      </c>
      <c r="AB14" s="16">
        <f t="shared" si="10"/>
        <v>6.7</v>
      </c>
      <c r="AC14" s="17">
        <f t="shared" si="11"/>
        <v>20.4</v>
      </c>
      <c r="AD14" s="17"/>
      <c r="AE14" s="16">
        <f t="shared" si="12"/>
        <v>6.4</v>
      </c>
      <c r="AF14" s="16">
        <f t="shared" si="13"/>
        <v>6.4</v>
      </c>
      <c r="AG14" s="16">
        <f t="shared" si="14"/>
        <v>6.4</v>
      </c>
      <c r="AH14" s="16">
        <f t="shared" si="15"/>
        <v>6.2</v>
      </c>
      <c r="AI14" s="16">
        <f t="shared" si="16"/>
        <v>5.9</v>
      </c>
      <c r="AJ14" s="17">
        <f t="shared" si="17"/>
        <v>19</v>
      </c>
      <c r="AK14" s="18"/>
      <c r="AL14" s="9">
        <f t="shared" si="18"/>
        <v>42700000</v>
      </c>
      <c r="AM14" s="9">
        <f t="shared" si="19"/>
        <v>22300</v>
      </c>
      <c r="AN14" s="19">
        <f t="shared" si="20"/>
        <v>0.031299999999999994</v>
      </c>
      <c r="AO14" s="19">
        <f t="shared" si="21"/>
        <v>42722296.7313</v>
      </c>
      <c r="AP14" s="17"/>
      <c r="AQ14" s="9"/>
    </row>
    <row r="15" spans="1:43" ht="18" customHeight="1">
      <c r="A15" s="4">
        <v>9</v>
      </c>
      <c r="B15" s="78"/>
      <c r="C15" s="7"/>
      <c r="D15" s="7"/>
      <c r="E15" s="57"/>
      <c r="F15" s="57"/>
      <c r="G15" s="57"/>
      <c r="H15" s="57"/>
      <c r="I15" s="57"/>
      <c r="J15" s="58">
        <f t="shared" si="0"/>
      </c>
      <c r="K15" s="59"/>
      <c r="L15" s="59"/>
      <c r="M15" s="59"/>
      <c r="N15" s="59"/>
      <c r="O15" s="59"/>
      <c r="P15" s="59"/>
      <c r="Q15" s="58">
        <f t="shared" si="1"/>
      </c>
      <c r="R15" s="58">
        <f t="shared" si="2"/>
      </c>
      <c r="S15" s="4">
        <f t="shared" si="3"/>
      </c>
      <c r="T15" s="2">
        <f t="shared" si="4"/>
      </c>
      <c r="U15" s="9"/>
      <c r="V15" s="9" t="e">
        <f t="shared" si="5"/>
        <v>#VALUE!</v>
      </c>
      <c r="W15" s="9"/>
      <c r="X15" s="16">
        <f t="shared" si="6"/>
        <v>0</v>
      </c>
      <c r="Y15" s="16">
        <f t="shared" si="7"/>
        <v>0</v>
      </c>
      <c r="Z15" s="16">
        <f t="shared" si="8"/>
        <v>0</v>
      </c>
      <c r="AA15" s="16">
        <f t="shared" si="9"/>
        <v>0</v>
      </c>
      <c r="AB15" s="16">
        <f t="shared" si="10"/>
        <v>0</v>
      </c>
      <c r="AC15" s="17">
        <f t="shared" si="11"/>
        <v>0</v>
      </c>
      <c r="AD15" s="17"/>
      <c r="AE15" s="16">
        <f t="shared" si="12"/>
        <v>0</v>
      </c>
      <c r="AF15" s="16">
        <f t="shared" si="13"/>
        <v>0</v>
      </c>
      <c r="AG15" s="16">
        <f t="shared" si="14"/>
        <v>0</v>
      </c>
      <c r="AH15" s="16">
        <f t="shared" si="15"/>
        <v>0</v>
      </c>
      <c r="AI15" s="16">
        <f t="shared" si="16"/>
        <v>0</v>
      </c>
      <c r="AJ15" s="17">
        <f t="shared" si="17"/>
        <v>0</v>
      </c>
      <c r="AK15" s="18"/>
      <c r="AL15" s="9">
        <f t="shared" si="18"/>
        <v>0</v>
      </c>
      <c r="AM15" s="9">
        <f t="shared" si="19"/>
        <v>0</v>
      </c>
      <c r="AN15" s="19">
        <f t="shared" si="20"/>
        <v>0</v>
      </c>
      <c r="AO15" s="19">
        <f t="shared" si="21"/>
        <v>0</v>
      </c>
      <c r="AP15" s="17"/>
      <c r="AQ15" s="9"/>
    </row>
    <row r="16" spans="1:43" ht="18.75" customHeight="1">
      <c r="A16" s="4">
        <v>10</v>
      </c>
      <c r="B16" s="78"/>
      <c r="C16" s="7"/>
      <c r="D16" s="7"/>
      <c r="E16" s="57"/>
      <c r="F16" s="57"/>
      <c r="G16" s="57"/>
      <c r="H16" s="57"/>
      <c r="I16" s="57"/>
      <c r="J16" s="58">
        <f t="shared" si="0"/>
      </c>
      <c r="K16" s="59"/>
      <c r="L16" s="59"/>
      <c r="M16" s="59"/>
      <c r="N16" s="59"/>
      <c r="O16" s="59"/>
      <c r="P16" s="59"/>
      <c r="Q16" s="58">
        <f t="shared" si="1"/>
      </c>
      <c r="R16" s="58">
        <f t="shared" si="2"/>
      </c>
      <c r="S16" s="4">
        <f t="shared" si="3"/>
      </c>
      <c r="T16" s="2">
        <f t="shared" si="4"/>
      </c>
      <c r="U16" s="9"/>
      <c r="V16" s="9" t="e">
        <f t="shared" si="5"/>
        <v>#VALUE!</v>
      </c>
      <c r="W16" s="9"/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16">
        <f t="shared" si="10"/>
        <v>0</v>
      </c>
      <c r="AC16" s="17">
        <f t="shared" si="11"/>
        <v>0</v>
      </c>
      <c r="AD16" s="17"/>
      <c r="AE16" s="16">
        <f t="shared" si="12"/>
        <v>0</v>
      </c>
      <c r="AF16" s="16">
        <f t="shared" si="13"/>
        <v>0</v>
      </c>
      <c r="AG16" s="16">
        <f t="shared" si="14"/>
        <v>0</v>
      </c>
      <c r="AH16" s="16">
        <f t="shared" si="15"/>
        <v>0</v>
      </c>
      <c r="AI16" s="16">
        <f t="shared" si="16"/>
        <v>0</v>
      </c>
      <c r="AJ16" s="17">
        <f t="shared" si="17"/>
        <v>0</v>
      </c>
      <c r="AK16" s="18"/>
      <c r="AL16" s="9">
        <f t="shared" si="18"/>
        <v>0</v>
      </c>
      <c r="AM16" s="9">
        <f t="shared" si="19"/>
        <v>0</v>
      </c>
      <c r="AN16" s="19">
        <f t="shared" si="20"/>
        <v>0</v>
      </c>
      <c r="AO16" s="19">
        <f t="shared" si="21"/>
        <v>0</v>
      </c>
      <c r="AP16" s="17"/>
      <c r="AQ16" s="9"/>
    </row>
    <row r="17" spans="1:43" ht="18" customHeight="1" hidden="1">
      <c r="A17" s="4">
        <v>11</v>
      </c>
      <c r="B17" s="78"/>
      <c r="C17" s="7"/>
      <c r="D17" s="7"/>
      <c r="E17" s="12"/>
      <c r="F17" s="12"/>
      <c r="G17" s="12"/>
      <c r="H17" s="12"/>
      <c r="I17" s="12"/>
      <c r="J17" s="14">
        <f t="shared" si="0"/>
      </c>
      <c r="K17" s="13"/>
      <c r="L17" s="13"/>
      <c r="M17" s="13"/>
      <c r="N17" s="13"/>
      <c r="O17" s="13"/>
      <c r="P17" s="13"/>
      <c r="Q17" s="14">
        <f t="shared" si="1"/>
      </c>
      <c r="R17" s="14">
        <f t="shared" si="2"/>
      </c>
      <c r="S17" s="15">
        <f t="shared" si="3"/>
      </c>
      <c r="T17" s="2">
        <f t="shared" si="4"/>
      </c>
      <c r="U17" s="9"/>
      <c r="V17" s="9" t="e">
        <f t="shared" si="5"/>
        <v>#VALUE!</v>
      </c>
      <c r="W17" s="21"/>
      <c r="X17" s="16">
        <f t="shared" si="6"/>
        <v>0</v>
      </c>
      <c r="Y17" s="16">
        <f t="shared" si="7"/>
        <v>0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6">
        <f t="shared" si="12"/>
        <v>0</v>
      </c>
      <c r="AF17" s="16">
        <f t="shared" si="13"/>
        <v>0</v>
      </c>
      <c r="AG17" s="16">
        <f t="shared" si="14"/>
        <v>0</v>
      </c>
      <c r="AH17" s="16">
        <f t="shared" si="15"/>
        <v>0</v>
      </c>
      <c r="AI17" s="16">
        <f t="shared" si="16"/>
        <v>0</v>
      </c>
      <c r="AJ17" s="16">
        <f t="shared" si="17"/>
        <v>0</v>
      </c>
      <c r="AK17" s="22"/>
      <c r="AL17" s="9">
        <f t="shared" si="18"/>
        <v>0</v>
      </c>
      <c r="AM17" s="9">
        <f t="shared" si="19"/>
        <v>0</v>
      </c>
      <c r="AN17" s="19">
        <f t="shared" si="20"/>
        <v>0</v>
      </c>
      <c r="AO17" s="19">
        <f t="shared" si="21"/>
        <v>0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12"/>
      <c r="F18" s="12"/>
      <c r="G18" s="12"/>
      <c r="H18" s="12"/>
      <c r="I18" s="12"/>
      <c r="J18" s="14">
        <f t="shared" si="0"/>
      </c>
      <c r="K18" s="13"/>
      <c r="L18" s="13"/>
      <c r="M18" s="13"/>
      <c r="N18" s="13"/>
      <c r="O18" s="13"/>
      <c r="P18" s="13"/>
      <c r="Q18" s="14">
        <f t="shared" si="1"/>
      </c>
      <c r="R18" s="14">
        <f t="shared" si="2"/>
      </c>
      <c r="S18" s="15">
        <f t="shared" si="3"/>
      </c>
      <c r="T18" s="2">
        <f t="shared" si="4"/>
      </c>
      <c r="U18" s="9"/>
      <c r="V18" s="9" t="e">
        <f t="shared" si="5"/>
        <v>#VALUE!</v>
      </c>
      <c r="W18" s="21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6">
        <f t="shared" si="17"/>
        <v>0</v>
      </c>
      <c r="AK18" s="22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12"/>
      <c r="F19" s="12"/>
      <c r="G19" s="12"/>
      <c r="H19" s="12"/>
      <c r="I19" s="12"/>
      <c r="J19" s="14">
        <f t="shared" si="0"/>
      </c>
      <c r="K19" s="13"/>
      <c r="L19" s="13"/>
      <c r="M19" s="13"/>
      <c r="N19" s="13"/>
      <c r="O19" s="13"/>
      <c r="P19" s="13"/>
      <c r="Q19" s="14">
        <f t="shared" si="1"/>
      </c>
      <c r="R19" s="14">
        <f t="shared" si="2"/>
      </c>
      <c r="S19" s="15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12"/>
      <c r="F20" s="12"/>
      <c r="G20" s="12"/>
      <c r="H20" s="12"/>
      <c r="I20" s="12"/>
      <c r="J20" s="14">
        <f t="shared" si="0"/>
      </c>
      <c r="K20" s="13"/>
      <c r="L20" s="13"/>
      <c r="M20" s="13"/>
      <c r="N20" s="13"/>
      <c r="O20" s="13"/>
      <c r="P20" s="13"/>
      <c r="Q20" s="14">
        <f t="shared" si="1"/>
      </c>
      <c r="R20" s="14">
        <f t="shared" si="2"/>
      </c>
      <c r="S20" s="15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18" customHeight="1" hidden="1"/>
    <row r="40" spans="1:20" s="40" customFormat="1" ht="18" customHeight="1">
      <c r="A40" s="41" t="str">
        <f>A1</f>
        <v>第７回　全九州トランポリン競技選手権大会</v>
      </c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高校生以上　男子</v>
      </c>
      <c r="B42" s="38"/>
      <c r="C42" s="38" t="s">
        <v>34</v>
      </c>
      <c r="T42" s="36"/>
    </row>
    <row r="43" spans="1:19" ht="18" customHeight="1">
      <c r="A43" s="179" t="s">
        <v>210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69" t="s">
        <v>0</v>
      </c>
      <c r="B44" s="169" t="s">
        <v>12</v>
      </c>
      <c r="C44" s="169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8</v>
      </c>
    </row>
    <row r="45" spans="1:41" ht="18" customHeight="1">
      <c r="A45" s="169"/>
      <c r="B45" s="169"/>
      <c r="C45" s="169"/>
      <c r="D45" s="169"/>
      <c r="E45" s="169" t="s">
        <v>14</v>
      </c>
      <c r="F45" s="169"/>
      <c r="G45" s="169" t="s">
        <v>15</v>
      </c>
      <c r="H45" s="169"/>
      <c r="I45" s="169" t="s">
        <v>30</v>
      </c>
      <c r="J45" s="169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木元新伍</v>
      </c>
      <c r="C46" s="79" t="s">
        <v>214</v>
      </c>
      <c r="D46" s="79" t="str">
        <f t="shared" si="22"/>
        <v>エアーフロート</v>
      </c>
      <c r="E46" s="193">
        <f aca="true" t="shared" si="23" ref="E46:E55">IF($A46&gt;$Z$44,"",INDEX($J$7:$J$36,MATCH($Z$44-$A46+1,$S$7:$S$36,0)))</f>
        <v>20.1</v>
      </c>
      <c r="F46" s="193"/>
      <c r="G46" s="193">
        <f aca="true" t="shared" si="24" ref="G46:G55">IF($A46&gt;$Z$44,"",INDEX($Q$7:$Q$36,MATCH($Z$44-$A46+1,$S$7:$S$36,0)))</f>
        <v>21.9</v>
      </c>
      <c r="H46" s="193"/>
      <c r="I46" s="193">
        <f aca="true" t="shared" si="25" ref="I46:I55">IF($A46&gt;$Z$44,"",INDEX($R$7:$R$36,MATCH($Z$44-$A46+1,$S$7:$S$36,0)))</f>
        <v>42</v>
      </c>
      <c r="J46" s="193"/>
      <c r="K46" s="60">
        <v>5.1</v>
      </c>
      <c r="L46" s="60">
        <v>5.2</v>
      </c>
      <c r="M46" s="60">
        <v>5.6</v>
      </c>
      <c r="N46" s="60">
        <v>6</v>
      </c>
      <c r="O46" s="60">
        <v>6.1</v>
      </c>
      <c r="P46" s="60">
        <v>3</v>
      </c>
      <c r="Q46" s="58">
        <f aca="true" t="shared" si="26" ref="Q46:Q55">IF(B46="","",P46+AC46)</f>
        <v>19.8</v>
      </c>
      <c r="R46" s="58">
        <f aca="true" t="shared" si="27" ref="R46:R55">IF(B46="","",ROUND(I46+P46+AC46,1))</f>
        <v>61.8</v>
      </c>
      <c r="S46" s="4">
        <f aca="true" t="shared" si="28" ref="S46:S55">IF(B46="","",RANK(AO46,AO$46:AO$55,0))</f>
        <v>7</v>
      </c>
      <c r="T46" s="168">
        <f>Q46-P46</f>
        <v>16.8</v>
      </c>
      <c r="V46" s="9">
        <f aca="true" t="shared" si="29" ref="V46:V55">RANK(R46,R$46:R$55,0)</f>
        <v>7</v>
      </c>
      <c r="X46" s="16">
        <f aca="true" t="shared" si="30" ref="X46:X55">IF(K46="",0,LARGE($K46:$O46,1))</f>
        <v>6.1</v>
      </c>
      <c r="Y46" s="16">
        <f aca="true" t="shared" si="31" ref="Y46:Y55">IF(L46="",0,LARGE($K46:$O46,2))</f>
        <v>6</v>
      </c>
      <c r="Z46" s="16">
        <f aca="true" t="shared" si="32" ref="Z46:Z55">IF(M46="",0,LARGE($K46:$O46,3))</f>
        <v>5.6</v>
      </c>
      <c r="AA46" s="16">
        <f aca="true" t="shared" si="33" ref="AA46:AA55">IF(N46="",0,LARGE($K46:$O46,4))</f>
        <v>5.2</v>
      </c>
      <c r="AB46" s="16">
        <f aca="true" t="shared" si="34" ref="AB46:AB55">IF(O46="",0,LARGE($K46:$O46,5))</f>
        <v>5.1</v>
      </c>
      <c r="AC46" s="17">
        <f aca="true" t="shared" si="35" ref="AC46:AC55">SUM(Y46:AA46)</f>
        <v>16.8</v>
      </c>
      <c r="AL46" s="9">
        <f aca="true" t="shared" si="36" ref="AL46:AL55">IF(R46="",0,R46*1000000)</f>
        <v>61800000</v>
      </c>
      <c r="AM46" s="9">
        <f aca="true" t="shared" si="37" ref="AM46:AM55">IF(Q46="",0,Q46*1000)</f>
        <v>19800</v>
      </c>
      <c r="AN46" s="19">
        <f aca="true" t="shared" si="38" ref="AN46:AN55">SUM(K46:O46)/1000</f>
        <v>0.028</v>
      </c>
      <c r="AO46" s="19">
        <f aca="true" t="shared" si="39" ref="AO46:AO55">ROUND(AL46+AM46-P46+AN46,4)</f>
        <v>61819797.028</v>
      </c>
    </row>
    <row r="47" spans="1:41" ht="18" customHeight="1">
      <c r="A47" s="4">
        <v>2</v>
      </c>
      <c r="B47" s="117" t="str">
        <f t="shared" si="22"/>
        <v>吉行　聡</v>
      </c>
      <c r="C47" s="79" t="s">
        <v>214</v>
      </c>
      <c r="D47" s="79" t="str">
        <f t="shared" si="22"/>
        <v>てぃだＴＣ</v>
      </c>
      <c r="E47" s="193">
        <f t="shared" si="23"/>
        <v>20.4</v>
      </c>
      <c r="F47" s="193"/>
      <c r="G47" s="193">
        <f t="shared" si="24"/>
        <v>22.3</v>
      </c>
      <c r="H47" s="193"/>
      <c r="I47" s="193">
        <f t="shared" si="25"/>
        <v>42.7</v>
      </c>
      <c r="J47" s="193"/>
      <c r="K47" s="60">
        <v>6.3</v>
      </c>
      <c r="L47" s="60">
        <v>6.9</v>
      </c>
      <c r="M47" s="60">
        <v>6.3</v>
      </c>
      <c r="N47" s="60">
        <v>6.8</v>
      </c>
      <c r="O47" s="60">
        <v>6.8</v>
      </c>
      <c r="P47" s="60">
        <v>3.3</v>
      </c>
      <c r="Q47" s="58">
        <f t="shared" si="26"/>
        <v>23.2</v>
      </c>
      <c r="R47" s="58">
        <f t="shared" si="27"/>
        <v>65.9</v>
      </c>
      <c r="S47" s="4">
        <f t="shared" si="28"/>
        <v>6</v>
      </c>
      <c r="T47" s="168">
        <f aca="true" t="shared" si="40" ref="T47:T55">Q47-P47</f>
        <v>19.9</v>
      </c>
      <c r="V47" s="9">
        <f t="shared" si="29"/>
        <v>6</v>
      </c>
      <c r="X47" s="16">
        <f t="shared" si="30"/>
        <v>6.9</v>
      </c>
      <c r="Y47" s="16">
        <f t="shared" si="31"/>
        <v>6.8</v>
      </c>
      <c r="Z47" s="16">
        <f t="shared" si="32"/>
        <v>6.8</v>
      </c>
      <c r="AA47" s="16">
        <f t="shared" si="33"/>
        <v>6.3</v>
      </c>
      <c r="AB47" s="16">
        <f t="shared" si="34"/>
        <v>6.3</v>
      </c>
      <c r="AC47" s="17">
        <f t="shared" si="35"/>
        <v>19.9</v>
      </c>
      <c r="AL47" s="9">
        <f t="shared" si="36"/>
        <v>65900000.00000001</v>
      </c>
      <c r="AM47" s="9">
        <f t="shared" si="37"/>
        <v>23200</v>
      </c>
      <c r="AN47" s="19">
        <f t="shared" si="38"/>
        <v>0.033100000000000004</v>
      </c>
      <c r="AO47" s="19">
        <f t="shared" si="39"/>
        <v>65923196.7331</v>
      </c>
    </row>
    <row r="48" spans="1:41" ht="18" customHeight="1">
      <c r="A48" s="4">
        <v>3</v>
      </c>
      <c r="B48" s="117" t="str">
        <f t="shared" si="22"/>
        <v>池田　成諒</v>
      </c>
      <c r="C48" s="79" t="str">
        <f t="shared" si="22"/>
        <v>一般</v>
      </c>
      <c r="D48" s="79" t="str">
        <f t="shared" si="22"/>
        <v>小林Ｔ．ＪＵＮＰＩＮ</v>
      </c>
      <c r="E48" s="193">
        <f t="shared" si="23"/>
        <v>21.6</v>
      </c>
      <c r="F48" s="193"/>
      <c r="G48" s="193">
        <f t="shared" si="24"/>
        <v>24.499999999999996</v>
      </c>
      <c r="H48" s="193"/>
      <c r="I48" s="193">
        <f t="shared" si="25"/>
        <v>46.1</v>
      </c>
      <c r="J48" s="193"/>
      <c r="K48" s="60">
        <v>6.5</v>
      </c>
      <c r="L48" s="60">
        <v>6.6</v>
      </c>
      <c r="M48" s="60">
        <v>6.6</v>
      </c>
      <c r="N48" s="60">
        <v>6.5</v>
      </c>
      <c r="O48" s="60">
        <v>6.7</v>
      </c>
      <c r="P48" s="60">
        <v>4.1</v>
      </c>
      <c r="Q48" s="58">
        <f t="shared" si="26"/>
        <v>23.799999999999997</v>
      </c>
      <c r="R48" s="58">
        <f t="shared" si="27"/>
        <v>69.9</v>
      </c>
      <c r="S48" s="4">
        <f t="shared" si="28"/>
        <v>5</v>
      </c>
      <c r="T48" s="168">
        <f t="shared" si="40"/>
        <v>19.699999999999996</v>
      </c>
      <c r="V48" s="9">
        <f t="shared" si="29"/>
        <v>5</v>
      </c>
      <c r="X48" s="16">
        <f t="shared" si="30"/>
        <v>6.7</v>
      </c>
      <c r="Y48" s="16">
        <f t="shared" si="31"/>
        <v>6.6</v>
      </c>
      <c r="Z48" s="16">
        <f t="shared" si="32"/>
        <v>6.6</v>
      </c>
      <c r="AA48" s="16">
        <f t="shared" si="33"/>
        <v>6.5</v>
      </c>
      <c r="AB48" s="16">
        <f t="shared" si="34"/>
        <v>6.5</v>
      </c>
      <c r="AC48" s="17">
        <f t="shared" si="35"/>
        <v>19.7</v>
      </c>
      <c r="AL48" s="9">
        <f t="shared" si="36"/>
        <v>69900000</v>
      </c>
      <c r="AM48" s="9">
        <f t="shared" si="37"/>
        <v>23799.999999999996</v>
      </c>
      <c r="AN48" s="19">
        <f t="shared" si="38"/>
        <v>0.0329</v>
      </c>
      <c r="AO48" s="19">
        <f t="shared" si="39"/>
        <v>69923795.9329</v>
      </c>
    </row>
    <row r="49" spans="1:41" ht="18" customHeight="1">
      <c r="A49" s="4">
        <v>4</v>
      </c>
      <c r="B49" s="117" t="str">
        <f t="shared" si="22"/>
        <v>牧野清孝</v>
      </c>
      <c r="C49" s="79" t="str">
        <f t="shared" si="22"/>
        <v>一般</v>
      </c>
      <c r="D49" s="79" t="str">
        <f t="shared" si="22"/>
        <v>エアーフロート</v>
      </c>
      <c r="E49" s="193">
        <f t="shared" si="23"/>
        <v>21.6</v>
      </c>
      <c r="F49" s="193"/>
      <c r="G49" s="193">
        <f t="shared" si="24"/>
        <v>26.9</v>
      </c>
      <c r="H49" s="193"/>
      <c r="I49" s="193">
        <f t="shared" si="25"/>
        <v>48.5</v>
      </c>
      <c r="J49" s="193"/>
      <c r="K49" s="60">
        <v>7</v>
      </c>
      <c r="L49" s="60">
        <v>7</v>
      </c>
      <c r="M49" s="60">
        <v>7</v>
      </c>
      <c r="N49" s="60">
        <v>6.7</v>
      </c>
      <c r="O49" s="60">
        <v>6.4</v>
      </c>
      <c r="P49" s="60">
        <v>6.8</v>
      </c>
      <c r="Q49" s="58">
        <f t="shared" si="26"/>
        <v>27.5</v>
      </c>
      <c r="R49" s="58">
        <f t="shared" si="27"/>
        <v>76</v>
      </c>
      <c r="S49" s="4">
        <f t="shared" si="28"/>
        <v>4</v>
      </c>
      <c r="T49" s="168">
        <f t="shared" si="40"/>
        <v>20.7</v>
      </c>
      <c r="V49" s="9">
        <f t="shared" si="29"/>
        <v>4</v>
      </c>
      <c r="X49" s="16">
        <f t="shared" si="30"/>
        <v>7</v>
      </c>
      <c r="Y49" s="16">
        <f t="shared" si="31"/>
        <v>7</v>
      </c>
      <c r="Z49" s="16">
        <f t="shared" si="32"/>
        <v>7</v>
      </c>
      <c r="AA49" s="16">
        <f t="shared" si="33"/>
        <v>6.7</v>
      </c>
      <c r="AB49" s="16">
        <f t="shared" si="34"/>
        <v>6.4</v>
      </c>
      <c r="AC49" s="17">
        <f t="shared" si="35"/>
        <v>20.7</v>
      </c>
      <c r="AL49" s="9">
        <f t="shared" si="36"/>
        <v>76000000</v>
      </c>
      <c r="AM49" s="9">
        <f t="shared" si="37"/>
        <v>27500</v>
      </c>
      <c r="AN49" s="19">
        <f t="shared" si="38"/>
        <v>0.0341</v>
      </c>
      <c r="AO49" s="19">
        <f t="shared" si="39"/>
        <v>76027493.2341</v>
      </c>
    </row>
    <row r="50" spans="1:41" ht="18" customHeight="1">
      <c r="A50" s="4">
        <v>5</v>
      </c>
      <c r="B50" s="117" t="str">
        <f t="shared" si="22"/>
        <v>石田順平</v>
      </c>
      <c r="C50" s="79">
        <f t="shared" si="22"/>
        <v>2</v>
      </c>
      <c r="D50" s="79" t="str">
        <f t="shared" si="22"/>
        <v>スペースウォーク</v>
      </c>
      <c r="E50" s="193">
        <f t="shared" si="23"/>
        <v>23.5</v>
      </c>
      <c r="F50" s="193"/>
      <c r="G50" s="193">
        <f t="shared" si="24"/>
        <v>28.6</v>
      </c>
      <c r="H50" s="193"/>
      <c r="I50" s="193">
        <f t="shared" si="25"/>
        <v>52.1</v>
      </c>
      <c r="J50" s="193"/>
      <c r="K50" s="60">
        <v>7.2</v>
      </c>
      <c r="L50" s="60">
        <v>7.3</v>
      </c>
      <c r="M50" s="60">
        <v>7.4</v>
      </c>
      <c r="N50" s="60">
        <v>7.3</v>
      </c>
      <c r="O50" s="60">
        <v>7.3</v>
      </c>
      <c r="P50" s="60">
        <v>6.4</v>
      </c>
      <c r="Q50" s="58">
        <f t="shared" si="26"/>
        <v>28.299999999999997</v>
      </c>
      <c r="R50" s="58">
        <f t="shared" si="27"/>
        <v>80.4</v>
      </c>
      <c r="S50" s="4">
        <f t="shared" si="28"/>
        <v>3</v>
      </c>
      <c r="T50" s="168">
        <f t="shared" si="40"/>
        <v>21.9</v>
      </c>
      <c r="V50" s="9">
        <f t="shared" si="29"/>
        <v>3</v>
      </c>
      <c r="X50" s="16">
        <f t="shared" si="30"/>
        <v>7.4</v>
      </c>
      <c r="Y50" s="16">
        <f t="shared" si="31"/>
        <v>7.3</v>
      </c>
      <c r="Z50" s="16">
        <f t="shared" si="32"/>
        <v>7.3</v>
      </c>
      <c r="AA50" s="16">
        <f t="shared" si="33"/>
        <v>7.3</v>
      </c>
      <c r="AB50" s="16">
        <f t="shared" si="34"/>
        <v>7.2</v>
      </c>
      <c r="AC50" s="17">
        <f t="shared" si="35"/>
        <v>21.9</v>
      </c>
      <c r="AL50" s="9">
        <f t="shared" si="36"/>
        <v>80400000</v>
      </c>
      <c r="AM50" s="9">
        <f t="shared" si="37"/>
        <v>28299.999999999996</v>
      </c>
      <c r="AN50" s="19">
        <f t="shared" si="38"/>
        <v>0.0365</v>
      </c>
      <c r="AO50" s="19">
        <f t="shared" si="39"/>
        <v>80428293.6365</v>
      </c>
    </row>
    <row r="51" spans="1:41" ht="18" customHeight="1">
      <c r="A51" s="4">
        <v>6</v>
      </c>
      <c r="B51" s="117" t="str">
        <f t="shared" si="22"/>
        <v>清川敏史</v>
      </c>
      <c r="C51" s="79">
        <f t="shared" si="22"/>
        <v>3</v>
      </c>
      <c r="D51" s="79" t="str">
        <f t="shared" si="22"/>
        <v>スペースウォーク</v>
      </c>
      <c r="E51" s="193">
        <f t="shared" si="23"/>
        <v>24.2</v>
      </c>
      <c r="F51" s="193"/>
      <c r="G51" s="193">
        <f t="shared" si="24"/>
        <v>29.6</v>
      </c>
      <c r="H51" s="193"/>
      <c r="I51" s="193">
        <f t="shared" si="25"/>
        <v>53.8</v>
      </c>
      <c r="J51" s="193"/>
      <c r="K51" s="60">
        <v>7.8</v>
      </c>
      <c r="L51" s="60">
        <v>7.7</v>
      </c>
      <c r="M51" s="60">
        <v>8.1</v>
      </c>
      <c r="N51" s="60">
        <v>7.9</v>
      </c>
      <c r="O51" s="60">
        <v>7.9</v>
      </c>
      <c r="P51" s="60">
        <v>8.5</v>
      </c>
      <c r="Q51" s="58">
        <f t="shared" si="26"/>
        <v>32.1</v>
      </c>
      <c r="R51" s="58">
        <f t="shared" si="27"/>
        <v>85.9</v>
      </c>
      <c r="S51" s="4">
        <f t="shared" si="28"/>
        <v>1</v>
      </c>
      <c r="T51" s="168">
        <f t="shared" si="40"/>
        <v>23.6</v>
      </c>
      <c r="V51" s="9">
        <f t="shared" si="29"/>
        <v>1</v>
      </c>
      <c r="X51" s="16">
        <f t="shared" si="30"/>
        <v>8.1</v>
      </c>
      <c r="Y51" s="16">
        <f t="shared" si="31"/>
        <v>7.9</v>
      </c>
      <c r="Z51" s="16">
        <f t="shared" si="32"/>
        <v>7.9</v>
      </c>
      <c r="AA51" s="16">
        <f t="shared" si="33"/>
        <v>7.8</v>
      </c>
      <c r="AB51" s="16">
        <f t="shared" si="34"/>
        <v>7.7</v>
      </c>
      <c r="AC51" s="17">
        <f t="shared" si="35"/>
        <v>23.6</v>
      </c>
      <c r="AL51" s="9">
        <f t="shared" si="36"/>
        <v>85900000</v>
      </c>
      <c r="AM51" s="9">
        <f t="shared" si="37"/>
        <v>32100</v>
      </c>
      <c r="AN51" s="19">
        <f t="shared" si="38"/>
        <v>0.0394</v>
      </c>
      <c r="AO51" s="19">
        <f t="shared" si="39"/>
        <v>85932091.5394</v>
      </c>
    </row>
    <row r="52" spans="1:41" ht="18" customHeight="1">
      <c r="A52" s="4">
        <v>7</v>
      </c>
      <c r="B52" s="117" t="str">
        <f t="shared" si="22"/>
        <v>小川　結生</v>
      </c>
      <c r="C52" s="79">
        <f t="shared" si="22"/>
        <v>1</v>
      </c>
      <c r="D52" s="79" t="str">
        <f t="shared" si="22"/>
        <v>小林Ｔ．ＪＵＮＰＩＮ</v>
      </c>
      <c r="E52" s="193">
        <f t="shared" si="23"/>
        <v>23.700000000000003</v>
      </c>
      <c r="F52" s="193"/>
      <c r="G52" s="193">
        <f t="shared" si="24"/>
        <v>30.099999999999998</v>
      </c>
      <c r="H52" s="193"/>
      <c r="I52" s="193">
        <f t="shared" si="25"/>
        <v>53.8</v>
      </c>
      <c r="J52" s="193"/>
      <c r="K52" s="60">
        <v>7.6</v>
      </c>
      <c r="L52" s="60">
        <v>7.7</v>
      </c>
      <c r="M52" s="60">
        <v>7.9</v>
      </c>
      <c r="N52" s="60">
        <v>7.3</v>
      </c>
      <c r="O52" s="60">
        <v>7.2</v>
      </c>
      <c r="P52" s="60">
        <v>7.7</v>
      </c>
      <c r="Q52" s="58">
        <f t="shared" si="26"/>
        <v>30.3</v>
      </c>
      <c r="R52" s="58">
        <f t="shared" si="27"/>
        <v>84.1</v>
      </c>
      <c r="S52" s="4">
        <f t="shared" si="28"/>
        <v>2</v>
      </c>
      <c r="T52" s="168">
        <f>Q52-P52</f>
        <v>22.6</v>
      </c>
      <c r="V52" s="9">
        <f t="shared" si="29"/>
        <v>2</v>
      </c>
      <c r="X52" s="16">
        <f t="shared" si="30"/>
        <v>7.9</v>
      </c>
      <c r="Y52" s="16">
        <f t="shared" si="31"/>
        <v>7.7</v>
      </c>
      <c r="Z52" s="16">
        <f t="shared" si="32"/>
        <v>7.6</v>
      </c>
      <c r="AA52" s="16">
        <f t="shared" si="33"/>
        <v>7.3</v>
      </c>
      <c r="AB52" s="16">
        <f t="shared" si="34"/>
        <v>7.2</v>
      </c>
      <c r="AC52" s="17">
        <f t="shared" si="35"/>
        <v>22.6</v>
      </c>
      <c r="AL52" s="9">
        <f t="shared" si="36"/>
        <v>84100000</v>
      </c>
      <c r="AM52" s="9">
        <f t="shared" si="37"/>
        <v>30300</v>
      </c>
      <c r="AN52" s="19">
        <f t="shared" si="38"/>
        <v>0.037700000000000004</v>
      </c>
      <c r="AO52" s="19">
        <f t="shared" si="39"/>
        <v>84130292.3377</v>
      </c>
    </row>
    <row r="53" spans="1:41" ht="18" customHeight="1">
      <c r="A53" s="4">
        <v>8</v>
      </c>
      <c r="B53" s="117" t="str">
        <f t="shared" si="22"/>
        <v>河村和哉</v>
      </c>
      <c r="C53" s="79" t="str">
        <f t="shared" si="22"/>
        <v>一般</v>
      </c>
      <c r="D53" s="79" t="str">
        <f t="shared" si="22"/>
        <v>スペースウォーク</v>
      </c>
      <c r="E53" s="193">
        <f t="shared" si="23"/>
        <v>24.7</v>
      </c>
      <c r="F53" s="193"/>
      <c r="G53" s="193">
        <f t="shared" si="24"/>
        <v>31.4</v>
      </c>
      <c r="H53" s="193"/>
      <c r="I53" s="193">
        <f t="shared" si="25"/>
        <v>56.1</v>
      </c>
      <c r="J53" s="193"/>
      <c r="K53" s="60"/>
      <c r="L53" s="60"/>
      <c r="M53" s="60"/>
      <c r="N53" s="60"/>
      <c r="O53" s="60"/>
      <c r="P53" s="60"/>
      <c r="Q53" s="58">
        <f t="shared" si="26"/>
        <v>0</v>
      </c>
      <c r="R53" s="58">
        <f t="shared" si="27"/>
        <v>56.1</v>
      </c>
      <c r="S53" s="4">
        <f t="shared" si="28"/>
        <v>8</v>
      </c>
      <c r="T53" s="168">
        <f t="shared" si="40"/>
        <v>0</v>
      </c>
      <c r="V53" s="9">
        <f t="shared" si="29"/>
        <v>8</v>
      </c>
      <c r="X53" s="16">
        <f t="shared" si="30"/>
        <v>0</v>
      </c>
      <c r="Y53" s="16">
        <f t="shared" si="31"/>
        <v>0</v>
      </c>
      <c r="Z53" s="16">
        <f t="shared" si="32"/>
        <v>0</v>
      </c>
      <c r="AA53" s="16">
        <f t="shared" si="33"/>
        <v>0</v>
      </c>
      <c r="AB53" s="16">
        <f t="shared" si="34"/>
        <v>0</v>
      </c>
      <c r="AC53" s="17">
        <f t="shared" si="35"/>
        <v>0</v>
      </c>
      <c r="AL53" s="9">
        <f t="shared" si="36"/>
        <v>56100000</v>
      </c>
      <c r="AM53" s="9">
        <f t="shared" si="37"/>
        <v>0</v>
      </c>
      <c r="AN53" s="19">
        <f t="shared" si="38"/>
        <v>0</v>
      </c>
      <c r="AO53" s="19">
        <f t="shared" si="39"/>
        <v>56100000</v>
      </c>
    </row>
    <row r="54" spans="1:41" ht="18" customHeight="1">
      <c r="A54" s="4">
        <v>9</v>
      </c>
      <c r="B54" s="117">
        <f t="shared" si="22"/>
      </c>
      <c r="C54" s="79">
        <f t="shared" si="22"/>
      </c>
      <c r="D54" s="79">
        <f t="shared" si="22"/>
      </c>
      <c r="E54" s="193">
        <f t="shared" si="23"/>
      </c>
      <c r="F54" s="193"/>
      <c r="G54" s="193">
        <f t="shared" si="24"/>
      </c>
      <c r="H54" s="193"/>
      <c r="I54" s="193">
        <f t="shared" si="25"/>
      </c>
      <c r="J54" s="193"/>
      <c r="K54" s="60"/>
      <c r="L54" s="60"/>
      <c r="M54" s="60"/>
      <c r="N54" s="60"/>
      <c r="O54" s="60"/>
      <c r="P54" s="60"/>
      <c r="Q54" s="58">
        <f t="shared" si="26"/>
      </c>
      <c r="R54" s="58">
        <f t="shared" si="27"/>
      </c>
      <c r="S54" s="4">
        <f t="shared" si="28"/>
      </c>
      <c r="T54" s="75" t="e">
        <f t="shared" si="40"/>
        <v>#VALUE!</v>
      </c>
      <c r="V54" s="9" t="e">
        <f t="shared" si="29"/>
        <v>#VALUE!</v>
      </c>
      <c r="X54" s="16">
        <f t="shared" si="30"/>
        <v>0</v>
      </c>
      <c r="Y54" s="16">
        <f t="shared" si="31"/>
        <v>0</v>
      </c>
      <c r="Z54" s="16">
        <f t="shared" si="32"/>
        <v>0</v>
      </c>
      <c r="AA54" s="16">
        <f t="shared" si="33"/>
        <v>0</v>
      </c>
      <c r="AB54" s="16">
        <f t="shared" si="34"/>
        <v>0</v>
      </c>
      <c r="AC54" s="17">
        <f t="shared" si="35"/>
        <v>0</v>
      </c>
      <c r="AL54" s="9">
        <f t="shared" si="36"/>
        <v>0</v>
      </c>
      <c r="AM54" s="9">
        <f t="shared" si="37"/>
        <v>0</v>
      </c>
      <c r="AN54" s="19">
        <f t="shared" si="38"/>
        <v>0</v>
      </c>
      <c r="AO54" s="19">
        <f t="shared" si="39"/>
        <v>0</v>
      </c>
    </row>
    <row r="55" spans="1:41" ht="18" customHeight="1">
      <c r="A55" s="4">
        <v>10</v>
      </c>
      <c r="B55" s="117">
        <f t="shared" si="22"/>
      </c>
      <c r="C55" s="79">
        <f t="shared" si="22"/>
      </c>
      <c r="D55" s="116">
        <f t="shared" si="22"/>
      </c>
      <c r="E55" s="192">
        <f t="shared" si="23"/>
      </c>
      <c r="F55" s="192"/>
      <c r="G55" s="192">
        <f t="shared" si="24"/>
      </c>
      <c r="H55" s="192"/>
      <c r="I55" s="192">
        <f t="shared" si="25"/>
      </c>
      <c r="J55" s="192"/>
      <c r="K55" s="25"/>
      <c r="L55" s="25"/>
      <c r="M55" s="25"/>
      <c r="N55" s="25"/>
      <c r="O55" s="25"/>
      <c r="P55" s="25"/>
      <c r="Q55" s="14">
        <f t="shared" si="26"/>
      </c>
      <c r="R55" s="14">
        <f t="shared" si="27"/>
      </c>
      <c r="S55" s="15">
        <f t="shared" si="28"/>
      </c>
      <c r="T55" s="75" t="e">
        <f t="shared" si="40"/>
        <v>#VALUE!</v>
      </c>
      <c r="V55" s="9" t="e">
        <f t="shared" si="29"/>
        <v>#VALUE!</v>
      </c>
      <c r="X55" s="16">
        <f t="shared" si="30"/>
        <v>0</v>
      </c>
      <c r="Y55" s="16">
        <f t="shared" si="31"/>
        <v>0</v>
      </c>
      <c r="Z55" s="16">
        <f t="shared" si="32"/>
        <v>0</v>
      </c>
      <c r="AA55" s="16">
        <f t="shared" si="33"/>
        <v>0</v>
      </c>
      <c r="AB55" s="16">
        <f t="shared" si="34"/>
        <v>0</v>
      </c>
      <c r="AC55" s="17">
        <f t="shared" si="35"/>
        <v>0</v>
      </c>
      <c r="AL55" s="9">
        <f t="shared" si="36"/>
        <v>0</v>
      </c>
      <c r="AM55" s="9">
        <f t="shared" si="37"/>
        <v>0</v>
      </c>
      <c r="AN55" s="19">
        <f t="shared" si="38"/>
        <v>0</v>
      </c>
      <c r="AO55" s="19">
        <f t="shared" si="39"/>
        <v>0</v>
      </c>
    </row>
  </sheetData>
  <sheetProtection formatCells="0" formatColumns="0" formatRows="0" selectLockedCells="1"/>
  <mergeCells count="53">
    <mergeCell ref="A4:S4"/>
    <mergeCell ref="AE5:AI5"/>
    <mergeCell ref="R5:R6"/>
    <mergeCell ref="S5:S6"/>
    <mergeCell ref="D5:D6"/>
    <mergeCell ref="X5:AB5"/>
    <mergeCell ref="K5:Q5"/>
    <mergeCell ref="E5:J5"/>
    <mergeCell ref="A5:A6"/>
    <mergeCell ref="C5:C6"/>
    <mergeCell ref="A44:A45"/>
    <mergeCell ref="B44:B45"/>
    <mergeCell ref="D44:D45"/>
    <mergeCell ref="C44:C45"/>
    <mergeCell ref="A43:S43"/>
    <mergeCell ref="K44:Q44"/>
    <mergeCell ref="R44:R45"/>
    <mergeCell ref="S44:S45"/>
    <mergeCell ref="E44:J44"/>
    <mergeCell ref="B5:B6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U141"/>
  <sheetViews>
    <sheetView zoomScale="93" zoomScaleNormal="93" zoomScalePageLayoutView="0" workbookViewId="0" topLeftCell="A5">
      <selection activeCell="A60" sqref="A60:S60"/>
    </sheetView>
  </sheetViews>
  <sheetFormatPr defaultColWidth="9.00390625" defaultRowHeight="17.25" customHeight="1"/>
  <cols>
    <col min="1" max="1" width="6.875" style="27" customWidth="1"/>
    <col min="2" max="2" width="16.875" style="120" customWidth="1"/>
    <col min="3" max="3" width="5.00390625" style="11" customWidth="1"/>
    <col min="4" max="4" width="22.375" style="120" customWidth="1"/>
    <col min="5" max="9" width="5.625" style="63" customWidth="1"/>
    <col min="10" max="10" width="8.125" style="63" customWidth="1"/>
    <col min="11" max="15" width="5.625" style="63" customWidth="1"/>
    <col min="16" max="16" width="6.00390625" style="63" bestFit="1" customWidth="1"/>
    <col min="17" max="19" width="8.125" style="63" customWidth="1"/>
    <col min="20" max="20" width="9.50390625" style="1" customWidth="1"/>
    <col min="21" max="21" width="10.3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7.25" customHeight="1">
      <c r="A1" s="42" t="s">
        <v>61</v>
      </c>
      <c r="B1" s="119"/>
      <c r="C1" s="52"/>
      <c r="D1" s="119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36"/>
    </row>
    <row r="2" ht="13.5" customHeight="1">
      <c r="A2" s="43"/>
    </row>
    <row r="3" spans="1:22" s="32" customFormat="1" ht="17.25" customHeight="1">
      <c r="A3" s="42" t="s">
        <v>51</v>
      </c>
      <c r="B3" s="119"/>
      <c r="C3" s="30" t="s">
        <v>50</v>
      </c>
      <c r="D3" s="12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34"/>
      <c r="V3" s="32" t="s">
        <v>13</v>
      </c>
    </row>
    <row r="4" spans="1:19" ht="17.25" customHeight="1">
      <c r="A4" s="179" t="s">
        <v>209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7.25" customHeight="1">
      <c r="A5" s="194" t="s">
        <v>0</v>
      </c>
      <c r="B5" s="195" t="s">
        <v>12</v>
      </c>
      <c r="C5" s="176" t="s">
        <v>46</v>
      </c>
      <c r="D5" s="195" t="s">
        <v>1</v>
      </c>
      <c r="E5" s="176" t="s">
        <v>14</v>
      </c>
      <c r="F5" s="176"/>
      <c r="G5" s="176"/>
      <c r="H5" s="176"/>
      <c r="I5" s="176"/>
      <c r="J5" s="176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7.25" customHeight="1">
      <c r="A6" s="194"/>
      <c r="B6" s="195"/>
      <c r="C6" s="176"/>
      <c r="D6" s="195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76" t="s">
        <v>62</v>
      </c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7.25" customHeight="1">
      <c r="A7" s="29">
        <v>1</v>
      </c>
      <c r="B7" s="118" t="str">
        <f>'中女'!B11</f>
        <v>岡部優海</v>
      </c>
      <c r="C7" s="118">
        <f>'中女'!C11</f>
        <v>3</v>
      </c>
      <c r="D7" s="118" t="str">
        <f>'中女'!D11</f>
        <v>スペースウォーク</v>
      </c>
      <c r="E7" s="131">
        <f>'中女'!E11</f>
        <v>8.4</v>
      </c>
      <c r="F7" s="131">
        <f>'中女'!F11</f>
        <v>8.4</v>
      </c>
      <c r="G7" s="131">
        <f>'中女'!G11</f>
        <v>8.5</v>
      </c>
      <c r="H7" s="131">
        <f>'中女'!H11</f>
        <v>8.6</v>
      </c>
      <c r="I7" s="131">
        <f>'中女'!I11</f>
        <v>8.1</v>
      </c>
      <c r="J7" s="128">
        <f aca="true" t="shared" si="0" ref="J7:J44">IF(B7="","",AC7)</f>
        <v>25.299999999999997</v>
      </c>
      <c r="K7" s="129">
        <f>'中女'!K11</f>
        <v>7.6</v>
      </c>
      <c r="L7" s="129">
        <f>'中女'!L11</f>
        <v>7.5</v>
      </c>
      <c r="M7" s="129">
        <f>'中女'!M11</f>
        <v>8</v>
      </c>
      <c r="N7" s="129">
        <f>'中女'!N11</f>
        <v>8</v>
      </c>
      <c r="O7" s="129">
        <f>'中女'!O11</f>
        <v>8</v>
      </c>
      <c r="P7" s="129">
        <f>'中女'!P11</f>
        <v>5.1</v>
      </c>
      <c r="Q7" s="128">
        <f aca="true" t="shared" si="1" ref="Q7:Q44">IF(B7="","",P7+AJ7)</f>
        <v>28.700000000000003</v>
      </c>
      <c r="R7" s="128">
        <f aca="true" t="shared" si="2" ref="R7:R15">IF(B7="","",ROUND(AC7+P7+AJ7,1))</f>
        <v>54</v>
      </c>
      <c r="S7" s="130">
        <f aca="true" t="shared" si="3" ref="S7:S51">IF(B7="","",RANK(AO7,AO$7:AO$55,0))</f>
        <v>1</v>
      </c>
      <c r="T7" s="2" t="str">
        <f aca="true" t="shared" si="4" ref="T7:T44">IF(S7&lt;=10,"決勝進出","")</f>
        <v>決勝進出</v>
      </c>
      <c r="U7" s="17">
        <f aca="true" t="shared" si="5" ref="U7:U51">Q7-P7</f>
        <v>23.6</v>
      </c>
      <c r="V7" s="9">
        <f aca="true" t="shared" si="6" ref="V7:V51">RANK(R7,R$7:R$51,0)</f>
        <v>1</v>
      </c>
      <c r="W7" s="9"/>
      <c r="X7" s="16">
        <f aca="true" t="shared" si="7" ref="X7:X44">IF(E7="",0,LARGE($E7:$I7,1))</f>
        <v>8.6</v>
      </c>
      <c r="Y7" s="16">
        <f aca="true" t="shared" si="8" ref="Y7:Y44">IF(F7="",0,LARGE($E7:$I7,2))</f>
        <v>8.5</v>
      </c>
      <c r="Z7" s="16">
        <f aca="true" t="shared" si="9" ref="Z7:Z44">IF(G7="",0,LARGE($E7:$I7,3))</f>
        <v>8.4</v>
      </c>
      <c r="AA7" s="16">
        <f aca="true" t="shared" si="10" ref="AA7:AA44">IF(H7="",0,LARGE($E7:$I7,4))</f>
        <v>8.4</v>
      </c>
      <c r="AB7" s="16">
        <f aca="true" t="shared" si="11" ref="AB7:AB44">IF(I7="",0,LARGE($E7:$I7,5))</f>
        <v>8.1</v>
      </c>
      <c r="AC7" s="17">
        <f aca="true" t="shared" si="12" ref="AC7:AC44">SUM(Y7:AA7)</f>
        <v>25.299999999999997</v>
      </c>
      <c r="AD7" s="17"/>
      <c r="AE7" s="16">
        <f aca="true" t="shared" si="13" ref="AE7:AE44">IF(K7="",0,LARGE($K7:$O7,1))</f>
        <v>8</v>
      </c>
      <c r="AF7" s="16">
        <f aca="true" t="shared" si="14" ref="AF7:AF44">IF(L7="",0,LARGE($K7:$O7,2))</f>
        <v>8</v>
      </c>
      <c r="AG7" s="16">
        <f aca="true" t="shared" si="15" ref="AG7:AG44">IF(M7="",0,LARGE($K7:$O7,3))</f>
        <v>8</v>
      </c>
      <c r="AH7" s="16">
        <f aca="true" t="shared" si="16" ref="AH7:AH44">IF(N7="",0,LARGE($K7:$O7,4))</f>
        <v>7.6</v>
      </c>
      <c r="AI7" s="16">
        <f aca="true" t="shared" si="17" ref="AI7:AI44">IF(O7="",0,LARGE($K7:$O7,5))</f>
        <v>7.5</v>
      </c>
      <c r="AJ7" s="17">
        <f aca="true" t="shared" si="18" ref="AJ7:AJ44">SUM(AF7:AH7)</f>
        <v>23.6</v>
      </c>
      <c r="AK7" s="18"/>
      <c r="AL7" s="9">
        <f aca="true" t="shared" si="19" ref="AL7:AL44">IF(R7="",0,R7*1000000)</f>
        <v>54000000</v>
      </c>
      <c r="AM7" s="9">
        <f aca="true" t="shared" si="20" ref="AM7:AM44">IF(Q7="",0,Q7*1000)</f>
        <v>28700.000000000004</v>
      </c>
      <c r="AN7" s="19">
        <f aca="true" t="shared" si="21" ref="AN7:AN44">SUM(K7:O7)/1000</f>
        <v>0.0391</v>
      </c>
      <c r="AO7" s="19">
        <f aca="true" t="shared" si="22" ref="AO7:AO44">ROUND(AL7+AM7-P7+AN7,4)</f>
        <v>54028694.9391</v>
      </c>
      <c r="AP7" s="17"/>
      <c r="AQ7" s="9"/>
    </row>
    <row r="8" spans="1:43" ht="17.25" customHeight="1">
      <c r="A8" s="29">
        <v>2</v>
      </c>
      <c r="B8" s="118" t="str">
        <f>'中女'!B8</f>
        <v>竹嵜　姫花</v>
      </c>
      <c r="C8" s="118">
        <f>'中女'!C8</f>
        <v>2</v>
      </c>
      <c r="D8" s="118" t="str">
        <f>'中女'!D8</f>
        <v>熊本ＴＣ</v>
      </c>
      <c r="E8" s="131">
        <f>'中女'!E8</f>
        <v>8.4</v>
      </c>
      <c r="F8" s="131">
        <f>'中女'!F8</f>
        <v>8.2</v>
      </c>
      <c r="G8" s="131">
        <f>'中女'!G8</f>
        <v>8.3</v>
      </c>
      <c r="H8" s="131">
        <f>'中女'!H8</f>
        <v>8.6</v>
      </c>
      <c r="I8" s="131">
        <f>'中女'!I8</f>
        <v>8.1</v>
      </c>
      <c r="J8" s="128">
        <f t="shared" si="0"/>
        <v>24.900000000000002</v>
      </c>
      <c r="K8" s="129">
        <f>'中女'!K8</f>
        <v>8.2</v>
      </c>
      <c r="L8" s="129">
        <f>'中女'!L8</f>
        <v>7.1</v>
      </c>
      <c r="M8" s="129">
        <f>'中女'!M8</f>
        <v>7.7</v>
      </c>
      <c r="N8" s="129">
        <f>'中女'!N8</f>
        <v>7.5</v>
      </c>
      <c r="O8" s="129">
        <f>'中女'!O8</f>
        <v>7.9</v>
      </c>
      <c r="P8" s="129">
        <f>'中女'!P8</f>
        <v>5.9</v>
      </c>
      <c r="Q8" s="128">
        <f t="shared" si="1"/>
        <v>29</v>
      </c>
      <c r="R8" s="128">
        <f t="shared" si="2"/>
        <v>53.9</v>
      </c>
      <c r="S8" s="130">
        <f t="shared" si="3"/>
        <v>2</v>
      </c>
      <c r="T8" s="2" t="str">
        <f t="shared" si="4"/>
        <v>決勝進出</v>
      </c>
      <c r="U8" s="17">
        <f t="shared" si="5"/>
        <v>23.1</v>
      </c>
      <c r="V8" s="9">
        <f t="shared" si="6"/>
        <v>2</v>
      </c>
      <c r="W8" s="9"/>
      <c r="X8" s="16">
        <f t="shared" si="7"/>
        <v>8.6</v>
      </c>
      <c r="Y8" s="16">
        <f t="shared" si="8"/>
        <v>8.4</v>
      </c>
      <c r="Z8" s="16">
        <f t="shared" si="9"/>
        <v>8.3</v>
      </c>
      <c r="AA8" s="16">
        <f t="shared" si="10"/>
        <v>8.2</v>
      </c>
      <c r="AB8" s="16">
        <f t="shared" si="11"/>
        <v>8.1</v>
      </c>
      <c r="AC8" s="17">
        <f t="shared" si="12"/>
        <v>24.900000000000002</v>
      </c>
      <c r="AD8" s="17"/>
      <c r="AE8" s="16">
        <f t="shared" si="13"/>
        <v>8.2</v>
      </c>
      <c r="AF8" s="16">
        <f t="shared" si="14"/>
        <v>7.9</v>
      </c>
      <c r="AG8" s="16">
        <f t="shared" si="15"/>
        <v>7.7</v>
      </c>
      <c r="AH8" s="16">
        <f t="shared" si="16"/>
        <v>7.5</v>
      </c>
      <c r="AI8" s="16">
        <f t="shared" si="17"/>
        <v>7.1</v>
      </c>
      <c r="AJ8" s="17">
        <f t="shared" si="18"/>
        <v>23.1</v>
      </c>
      <c r="AK8" s="18"/>
      <c r="AL8" s="9">
        <f t="shared" si="19"/>
        <v>53900000</v>
      </c>
      <c r="AM8" s="9">
        <f t="shared" si="20"/>
        <v>29000</v>
      </c>
      <c r="AN8" s="19">
        <f t="shared" si="21"/>
        <v>0.0384</v>
      </c>
      <c r="AO8" s="19">
        <f t="shared" si="22"/>
        <v>53928994.1384</v>
      </c>
      <c r="AP8" s="17"/>
      <c r="AQ8" s="9"/>
    </row>
    <row r="9" spans="1:43" ht="17.25" customHeight="1">
      <c r="A9" s="29">
        <v>3</v>
      </c>
      <c r="B9" s="118" t="str">
        <f>'高女'!B17</f>
        <v>堀川　真良</v>
      </c>
      <c r="C9" s="118">
        <f>'高女'!C17</f>
        <v>6</v>
      </c>
      <c r="D9" s="118" t="str">
        <f>'高女'!D17</f>
        <v>八代ＴＣ</v>
      </c>
      <c r="E9" s="131">
        <f>'高女'!E17</f>
        <v>8.1</v>
      </c>
      <c r="F9" s="131">
        <f>'高女'!F17</f>
        <v>7.3</v>
      </c>
      <c r="G9" s="131">
        <f>'高女'!G17</f>
        <v>8.2</v>
      </c>
      <c r="H9" s="131">
        <f>'高女'!H17</f>
        <v>8.3</v>
      </c>
      <c r="I9" s="131">
        <f>'高女'!I17</f>
        <v>8</v>
      </c>
      <c r="J9" s="128">
        <f t="shared" si="0"/>
        <v>24.299999999999997</v>
      </c>
      <c r="K9" s="129">
        <f>'高女'!K17</f>
        <v>8.3</v>
      </c>
      <c r="L9" s="129">
        <f>'高女'!L17</f>
        <v>7.2</v>
      </c>
      <c r="M9" s="129">
        <f>'高女'!M17</f>
        <v>7.5</v>
      </c>
      <c r="N9" s="129">
        <f>'高女'!N17</f>
        <v>7.6</v>
      </c>
      <c r="O9" s="129">
        <f>'高女'!O17</f>
        <v>7.6</v>
      </c>
      <c r="P9" s="129">
        <f>'高女'!P17</f>
        <v>4.9</v>
      </c>
      <c r="Q9" s="128">
        <f t="shared" si="1"/>
        <v>27.6</v>
      </c>
      <c r="R9" s="128">
        <f t="shared" si="2"/>
        <v>51.9</v>
      </c>
      <c r="S9" s="130">
        <f t="shared" si="3"/>
        <v>3</v>
      </c>
      <c r="T9" s="2" t="str">
        <f t="shared" si="4"/>
        <v>決勝進出</v>
      </c>
      <c r="U9" s="17">
        <f t="shared" si="5"/>
        <v>22.700000000000003</v>
      </c>
      <c r="V9" s="9">
        <f t="shared" si="6"/>
        <v>3</v>
      </c>
      <c r="X9" s="16">
        <f t="shared" si="7"/>
        <v>8.3</v>
      </c>
      <c r="Y9" s="16">
        <f t="shared" si="8"/>
        <v>8.2</v>
      </c>
      <c r="Z9" s="16">
        <f t="shared" si="9"/>
        <v>8.1</v>
      </c>
      <c r="AA9" s="16">
        <f t="shared" si="10"/>
        <v>8</v>
      </c>
      <c r="AB9" s="16">
        <f t="shared" si="11"/>
        <v>7.3</v>
      </c>
      <c r="AC9" s="17">
        <f t="shared" si="12"/>
        <v>24.299999999999997</v>
      </c>
      <c r="AD9" s="17"/>
      <c r="AE9" s="16">
        <f t="shared" si="13"/>
        <v>8.3</v>
      </c>
      <c r="AF9" s="16">
        <f t="shared" si="14"/>
        <v>7.6</v>
      </c>
      <c r="AG9" s="16">
        <f t="shared" si="15"/>
        <v>7.6</v>
      </c>
      <c r="AH9" s="16">
        <f t="shared" si="16"/>
        <v>7.5</v>
      </c>
      <c r="AI9" s="16">
        <f t="shared" si="17"/>
        <v>7.2</v>
      </c>
      <c r="AJ9" s="17">
        <f t="shared" si="18"/>
        <v>22.7</v>
      </c>
      <c r="AK9" s="18"/>
      <c r="AL9" s="9">
        <f t="shared" si="19"/>
        <v>51900000</v>
      </c>
      <c r="AM9" s="9">
        <f t="shared" si="20"/>
        <v>27600</v>
      </c>
      <c r="AN9" s="19">
        <f t="shared" si="21"/>
        <v>0.038200000000000005</v>
      </c>
      <c r="AO9" s="19">
        <f t="shared" si="22"/>
        <v>51927595.1382</v>
      </c>
      <c r="AP9" s="17"/>
      <c r="AQ9" s="9"/>
    </row>
    <row r="10" spans="1:43" ht="17.25" customHeight="1">
      <c r="A10" s="29">
        <v>4</v>
      </c>
      <c r="B10" s="118" t="str">
        <f>'高以上女'!B10</f>
        <v>平河　すみれ</v>
      </c>
      <c r="C10" s="118">
        <f>'高以上女'!C10</f>
        <v>1</v>
      </c>
      <c r="D10" s="118" t="str">
        <f>'高以上女'!D10</f>
        <v>熊本ＴＣ</v>
      </c>
      <c r="E10" s="131">
        <f>'高以上女'!E10</f>
        <v>7.9</v>
      </c>
      <c r="F10" s="131">
        <f>'高以上女'!F10</f>
        <v>8.2</v>
      </c>
      <c r="G10" s="131">
        <f>'高以上女'!G10</f>
        <v>8.2</v>
      </c>
      <c r="H10" s="131">
        <f>'高以上女'!H10</f>
        <v>8.3</v>
      </c>
      <c r="I10" s="131">
        <f>'高以上女'!I10</f>
        <v>8.2</v>
      </c>
      <c r="J10" s="128">
        <f t="shared" si="0"/>
        <v>24.599999999999998</v>
      </c>
      <c r="K10" s="129">
        <f>'高以上女'!K10</f>
        <v>7.4</v>
      </c>
      <c r="L10" s="129">
        <f>'高以上女'!L10</f>
        <v>7.3</v>
      </c>
      <c r="M10" s="129">
        <f>'高以上女'!M10</f>
        <v>7.6</v>
      </c>
      <c r="N10" s="129">
        <f>'高以上女'!N10</f>
        <v>7.5</v>
      </c>
      <c r="O10" s="129">
        <f>'高以上女'!O10</f>
        <v>7.5</v>
      </c>
      <c r="P10" s="129">
        <f>'高以上女'!P10</f>
        <v>4.9</v>
      </c>
      <c r="Q10" s="128">
        <f t="shared" si="1"/>
        <v>27.299999999999997</v>
      </c>
      <c r="R10" s="128">
        <f t="shared" si="2"/>
        <v>51.9</v>
      </c>
      <c r="S10" s="130">
        <f t="shared" si="3"/>
        <v>4</v>
      </c>
      <c r="T10" s="2" t="str">
        <f t="shared" si="4"/>
        <v>決勝進出</v>
      </c>
      <c r="U10" s="17">
        <f t="shared" si="5"/>
        <v>22.4</v>
      </c>
      <c r="V10" s="9">
        <f t="shared" si="6"/>
        <v>3</v>
      </c>
      <c r="W10" s="9"/>
      <c r="X10" s="16">
        <f t="shared" si="7"/>
        <v>8.3</v>
      </c>
      <c r="Y10" s="16">
        <f t="shared" si="8"/>
        <v>8.2</v>
      </c>
      <c r="Z10" s="16">
        <f t="shared" si="9"/>
        <v>8.2</v>
      </c>
      <c r="AA10" s="16">
        <f t="shared" si="10"/>
        <v>8.2</v>
      </c>
      <c r="AB10" s="16">
        <f t="shared" si="11"/>
        <v>7.9</v>
      </c>
      <c r="AC10" s="17">
        <f t="shared" si="12"/>
        <v>24.599999999999998</v>
      </c>
      <c r="AD10" s="17"/>
      <c r="AE10" s="16">
        <f t="shared" si="13"/>
        <v>7.6</v>
      </c>
      <c r="AF10" s="16">
        <f t="shared" si="14"/>
        <v>7.5</v>
      </c>
      <c r="AG10" s="16">
        <f t="shared" si="15"/>
        <v>7.5</v>
      </c>
      <c r="AH10" s="16">
        <f t="shared" si="16"/>
        <v>7.4</v>
      </c>
      <c r="AI10" s="16">
        <f t="shared" si="17"/>
        <v>7.3</v>
      </c>
      <c r="AJ10" s="17">
        <f t="shared" si="18"/>
        <v>22.4</v>
      </c>
      <c r="AK10" s="18"/>
      <c r="AL10" s="9">
        <f t="shared" si="19"/>
        <v>51900000</v>
      </c>
      <c r="AM10" s="9">
        <f t="shared" si="20"/>
        <v>27299.999999999996</v>
      </c>
      <c r="AN10" s="19">
        <f t="shared" si="21"/>
        <v>0.0373</v>
      </c>
      <c r="AO10" s="19">
        <f t="shared" si="22"/>
        <v>51927295.1373</v>
      </c>
      <c r="AP10" s="17"/>
      <c r="AQ10" s="9"/>
    </row>
    <row r="11" spans="1:43" ht="17.25" customHeight="1">
      <c r="A11" s="29">
        <v>5</v>
      </c>
      <c r="B11" s="118" t="str">
        <f>'高女'!B19</f>
        <v>杉元　美波</v>
      </c>
      <c r="C11" s="118">
        <f>'高女'!C19</f>
        <v>6</v>
      </c>
      <c r="D11" s="118" t="str">
        <f>'高女'!D19</f>
        <v>熊本ＴＣ</v>
      </c>
      <c r="E11" s="131">
        <f>'高女'!E19</f>
        <v>8.2</v>
      </c>
      <c r="F11" s="131">
        <f>'高女'!F19</f>
        <v>7.8</v>
      </c>
      <c r="G11" s="131">
        <f>'高女'!G19</f>
        <v>8.1</v>
      </c>
      <c r="H11" s="131">
        <f>'高女'!H19</f>
        <v>8.6</v>
      </c>
      <c r="I11" s="131">
        <f>'高女'!I19</f>
        <v>8</v>
      </c>
      <c r="J11" s="128">
        <f t="shared" si="0"/>
        <v>24.299999999999997</v>
      </c>
      <c r="K11" s="129">
        <f>'高女'!K19</f>
        <v>7.4</v>
      </c>
      <c r="L11" s="129">
        <f>'高女'!L19</f>
        <v>7.4</v>
      </c>
      <c r="M11" s="129">
        <f>'高女'!M19</f>
        <v>7.3</v>
      </c>
      <c r="N11" s="129">
        <f>'高女'!N19</f>
        <v>7.5</v>
      </c>
      <c r="O11" s="129">
        <f>'高女'!O19</f>
        <v>7.5</v>
      </c>
      <c r="P11" s="129">
        <f>'高女'!P19</f>
        <v>4.3</v>
      </c>
      <c r="Q11" s="128">
        <f t="shared" si="1"/>
        <v>26.6</v>
      </c>
      <c r="R11" s="128">
        <f t="shared" si="2"/>
        <v>50.9</v>
      </c>
      <c r="S11" s="130">
        <f t="shared" si="3"/>
        <v>5</v>
      </c>
      <c r="T11" s="2" t="str">
        <f t="shared" si="4"/>
        <v>決勝進出</v>
      </c>
      <c r="U11" s="17">
        <f t="shared" si="5"/>
        <v>22.3</v>
      </c>
      <c r="V11" s="9">
        <f t="shared" si="6"/>
        <v>5</v>
      </c>
      <c r="W11" s="9"/>
      <c r="X11" s="16">
        <f t="shared" si="7"/>
        <v>8.6</v>
      </c>
      <c r="Y11" s="16">
        <f t="shared" si="8"/>
        <v>8.2</v>
      </c>
      <c r="Z11" s="16">
        <f t="shared" si="9"/>
        <v>8.1</v>
      </c>
      <c r="AA11" s="16">
        <f t="shared" si="10"/>
        <v>8</v>
      </c>
      <c r="AB11" s="16">
        <f t="shared" si="11"/>
        <v>7.8</v>
      </c>
      <c r="AC11" s="17">
        <f t="shared" si="12"/>
        <v>24.299999999999997</v>
      </c>
      <c r="AD11" s="17"/>
      <c r="AE11" s="16">
        <f t="shared" si="13"/>
        <v>7.5</v>
      </c>
      <c r="AF11" s="16">
        <f t="shared" si="14"/>
        <v>7.5</v>
      </c>
      <c r="AG11" s="16">
        <f t="shared" si="15"/>
        <v>7.4</v>
      </c>
      <c r="AH11" s="16">
        <f t="shared" si="16"/>
        <v>7.4</v>
      </c>
      <c r="AI11" s="16">
        <f t="shared" si="17"/>
        <v>7.3</v>
      </c>
      <c r="AJ11" s="17">
        <f t="shared" si="18"/>
        <v>22.3</v>
      </c>
      <c r="AK11" s="18"/>
      <c r="AL11" s="9">
        <f t="shared" si="19"/>
        <v>50900000</v>
      </c>
      <c r="AM11" s="9">
        <f t="shared" si="20"/>
        <v>26600</v>
      </c>
      <c r="AN11" s="19">
        <f t="shared" si="21"/>
        <v>0.0371</v>
      </c>
      <c r="AO11" s="19">
        <f t="shared" si="22"/>
        <v>50926595.7371</v>
      </c>
      <c r="AP11" s="17"/>
      <c r="AQ11" s="9"/>
    </row>
    <row r="12" spans="1:43" ht="17.25" customHeight="1">
      <c r="A12" s="29">
        <v>6</v>
      </c>
      <c r="B12" s="118" t="str">
        <f>'高以上女'!B13</f>
        <v>生駒　紗彩</v>
      </c>
      <c r="C12" s="118">
        <f>'高以上女'!C13</f>
        <v>1</v>
      </c>
      <c r="D12" s="118" t="str">
        <f>'高以上女'!D13</f>
        <v>熊本ＴＣ</v>
      </c>
      <c r="E12" s="131">
        <f>'高以上女'!E13</f>
        <v>8</v>
      </c>
      <c r="F12" s="131">
        <f>'高以上女'!F13</f>
        <v>8.1</v>
      </c>
      <c r="G12" s="131">
        <f>'高以上女'!G13</f>
        <v>8.1</v>
      </c>
      <c r="H12" s="131">
        <f>'高以上女'!H13</f>
        <v>7.8</v>
      </c>
      <c r="I12" s="131">
        <f>'高以上女'!I13</f>
        <v>8.4</v>
      </c>
      <c r="J12" s="128">
        <f t="shared" si="0"/>
        <v>24.2</v>
      </c>
      <c r="K12" s="129">
        <f>'高以上女'!K13</f>
        <v>7.6</v>
      </c>
      <c r="L12" s="129">
        <f>'高以上女'!L13</f>
        <v>8</v>
      </c>
      <c r="M12" s="129">
        <f>'高以上女'!M13</f>
        <v>7.5</v>
      </c>
      <c r="N12" s="129">
        <f>'高以上女'!N13</f>
        <v>8</v>
      </c>
      <c r="O12" s="129">
        <f>'高以上女'!O13</f>
        <v>7.8</v>
      </c>
      <c r="P12" s="129">
        <f>'高以上女'!P13</f>
        <v>3.1</v>
      </c>
      <c r="Q12" s="128">
        <f t="shared" si="1"/>
        <v>26.5</v>
      </c>
      <c r="R12" s="128">
        <f t="shared" si="2"/>
        <v>50.7</v>
      </c>
      <c r="S12" s="130">
        <f t="shared" si="3"/>
        <v>6</v>
      </c>
      <c r="T12" s="2" t="str">
        <f t="shared" si="4"/>
        <v>決勝進出</v>
      </c>
      <c r="U12" s="17">
        <f t="shared" si="5"/>
        <v>23.4</v>
      </c>
      <c r="V12" s="9">
        <f t="shared" si="6"/>
        <v>6</v>
      </c>
      <c r="X12" s="16">
        <f t="shared" si="7"/>
        <v>8.4</v>
      </c>
      <c r="Y12" s="16">
        <f t="shared" si="8"/>
        <v>8.1</v>
      </c>
      <c r="Z12" s="16">
        <f t="shared" si="9"/>
        <v>8.1</v>
      </c>
      <c r="AA12" s="16">
        <f t="shared" si="10"/>
        <v>8</v>
      </c>
      <c r="AB12" s="16">
        <f t="shared" si="11"/>
        <v>7.8</v>
      </c>
      <c r="AC12" s="17">
        <f t="shared" si="12"/>
        <v>24.2</v>
      </c>
      <c r="AD12" s="17"/>
      <c r="AE12" s="16">
        <f t="shared" si="13"/>
        <v>8</v>
      </c>
      <c r="AF12" s="16">
        <f t="shared" si="14"/>
        <v>8</v>
      </c>
      <c r="AG12" s="16">
        <f t="shared" si="15"/>
        <v>7.8</v>
      </c>
      <c r="AH12" s="16">
        <f t="shared" si="16"/>
        <v>7.6</v>
      </c>
      <c r="AI12" s="16">
        <f t="shared" si="17"/>
        <v>7.5</v>
      </c>
      <c r="AJ12" s="17">
        <f t="shared" si="18"/>
        <v>23.4</v>
      </c>
      <c r="AK12" s="18"/>
      <c r="AL12" s="9">
        <f t="shared" si="19"/>
        <v>50700000</v>
      </c>
      <c r="AM12" s="9">
        <f t="shared" si="20"/>
        <v>26500</v>
      </c>
      <c r="AN12" s="19">
        <f t="shared" si="21"/>
        <v>0.0389</v>
      </c>
      <c r="AO12" s="19">
        <f t="shared" si="22"/>
        <v>50726496.9389</v>
      </c>
      <c r="AP12" s="17"/>
      <c r="AQ12" s="9"/>
    </row>
    <row r="13" spans="1:44" ht="17.25" customHeight="1">
      <c r="A13" s="29">
        <v>7</v>
      </c>
      <c r="B13" s="118" t="str">
        <f>'高女'!B7</f>
        <v>楠　玲弥</v>
      </c>
      <c r="C13" s="118">
        <f>'高女'!C7</f>
        <v>4</v>
      </c>
      <c r="D13" s="118" t="str">
        <f>'高女'!D7</f>
        <v>熊本ＴＣ</v>
      </c>
      <c r="E13" s="131">
        <f>'高女'!E7</f>
        <v>7.8</v>
      </c>
      <c r="F13" s="131">
        <f>'高女'!F7</f>
        <v>7.4</v>
      </c>
      <c r="G13" s="131">
        <f>'高女'!G7</f>
        <v>8</v>
      </c>
      <c r="H13" s="131">
        <f>'高女'!H7</f>
        <v>8.1</v>
      </c>
      <c r="I13" s="131">
        <f>'高女'!I7</f>
        <v>7.9</v>
      </c>
      <c r="J13" s="128">
        <f t="shared" si="0"/>
        <v>23.7</v>
      </c>
      <c r="K13" s="129">
        <f>'高女'!K7</f>
        <v>7.8</v>
      </c>
      <c r="L13" s="129">
        <f>'高女'!L7</f>
        <v>7.6</v>
      </c>
      <c r="M13" s="129">
        <f>'高女'!M7</f>
        <v>7.7</v>
      </c>
      <c r="N13" s="129">
        <f>'高女'!N7</f>
        <v>7.8</v>
      </c>
      <c r="O13" s="129">
        <f>'高女'!O7</f>
        <v>7.6</v>
      </c>
      <c r="P13" s="129">
        <f>'高女'!P7</f>
        <v>2.7</v>
      </c>
      <c r="Q13" s="128">
        <f t="shared" si="1"/>
        <v>25.8</v>
      </c>
      <c r="R13" s="128">
        <f t="shared" si="2"/>
        <v>49.5</v>
      </c>
      <c r="S13" s="130">
        <f t="shared" si="3"/>
        <v>7</v>
      </c>
      <c r="T13" s="2" t="str">
        <f t="shared" si="4"/>
        <v>決勝進出</v>
      </c>
      <c r="U13" s="17">
        <f t="shared" si="5"/>
        <v>23.1</v>
      </c>
      <c r="V13" s="9">
        <f t="shared" si="6"/>
        <v>7</v>
      </c>
      <c r="X13" s="16">
        <f t="shared" si="7"/>
        <v>8.1</v>
      </c>
      <c r="Y13" s="16">
        <f t="shared" si="8"/>
        <v>8</v>
      </c>
      <c r="Z13" s="16">
        <f t="shared" si="9"/>
        <v>7.9</v>
      </c>
      <c r="AA13" s="16">
        <f t="shared" si="10"/>
        <v>7.8</v>
      </c>
      <c r="AB13" s="16">
        <f t="shared" si="11"/>
        <v>7.4</v>
      </c>
      <c r="AC13" s="17">
        <f t="shared" si="12"/>
        <v>23.7</v>
      </c>
      <c r="AD13" s="17"/>
      <c r="AE13" s="16">
        <f t="shared" si="13"/>
        <v>7.8</v>
      </c>
      <c r="AF13" s="16">
        <f t="shared" si="14"/>
        <v>7.8</v>
      </c>
      <c r="AG13" s="16">
        <f t="shared" si="15"/>
        <v>7.7</v>
      </c>
      <c r="AH13" s="16">
        <f t="shared" si="16"/>
        <v>7.6</v>
      </c>
      <c r="AI13" s="16">
        <f t="shared" si="17"/>
        <v>7.6</v>
      </c>
      <c r="AJ13" s="17">
        <f t="shared" si="18"/>
        <v>23.1</v>
      </c>
      <c r="AK13" s="18"/>
      <c r="AL13" s="9">
        <f t="shared" si="19"/>
        <v>49500000</v>
      </c>
      <c r="AM13" s="9">
        <f t="shared" si="20"/>
        <v>25800</v>
      </c>
      <c r="AN13" s="19">
        <f t="shared" si="21"/>
        <v>0.0385</v>
      </c>
      <c r="AO13" s="19">
        <f t="shared" si="22"/>
        <v>49525797.3385</v>
      </c>
      <c r="AP13" s="17"/>
      <c r="AQ13" s="9"/>
      <c r="AR13" s="20"/>
    </row>
    <row r="14" spans="1:43" ht="17.25" customHeight="1">
      <c r="A14" s="29">
        <v>8</v>
      </c>
      <c r="B14" s="118" t="str">
        <f>'高以上女'!B7</f>
        <v>中山　琴葉</v>
      </c>
      <c r="C14" s="118">
        <f>'高以上女'!C7</f>
        <v>2</v>
      </c>
      <c r="D14" s="118" t="str">
        <f>'高以上女'!D7</f>
        <v>熊本ＴＣ</v>
      </c>
      <c r="E14" s="131">
        <f>'高以上女'!E7</f>
        <v>8</v>
      </c>
      <c r="F14" s="131">
        <f>'高以上女'!F7</f>
        <v>8</v>
      </c>
      <c r="G14" s="131">
        <f>'高以上女'!G7</f>
        <v>7.6</v>
      </c>
      <c r="H14" s="131">
        <f>'高以上女'!H7</f>
        <v>7.6</v>
      </c>
      <c r="I14" s="131">
        <f>'高以上女'!I7</f>
        <v>7.6</v>
      </c>
      <c r="J14" s="128">
        <f t="shared" si="0"/>
        <v>23.2</v>
      </c>
      <c r="K14" s="129">
        <f>'高以上女'!K7</f>
        <v>7.4</v>
      </c>
      <c r="L14" s="129">
        <f>'高以上女'!L7</f>
        <v>7.7</v>
      </c>
      <c r="M14" s="129">
        <f>'高以上女'!M7</f>
        <v>7.5</v>
      </c>
      <c r="N14" s="129">
        <f>'高以上女'!N7</f>
        <v>7.5</v>
      </c>
      <c r="O14" s="129">
        <f>'高以上女'!O7</f>
        <v>7.3</v>
      </c>
      <c r="P14" s="129">
        <f>'高以上女'!P7</f>
        <v>3.7</v>
      </c>
      <c r="Q14" s="128">
        <f t="shared" si="1"/>
        <v>26.099999999999998</v>
      </c>
      <c r="R14" s="128">
        <f t="shared" si="2"/>
        <v>49.3</v>
      </c>
      <c r="S14" s="130">
        <f t="shared" si="3"/>
        <v>8</v>
      </c>
      <c r="T14" s="2" t="str">
        <f t="shared" si="4"/>
        <v>決勝進出</v>
      </c>
      <c r="U14" s="17">
        <f t="shared" si="5"/>
        <v>22.4</v>
      </c>
      <c r="V14" s="9">
        <f t="shared" si="6"/>
        <v>8</v>
      </c>
      <c r="X14" s="16">
        <f t="shared" si="7"/>
        <v>8</v>
      </c>
      <c r="Y14" s="16">
        <f t="shared" si="8"/>
        <v>8</v>
      </c>
      <c r="Z14" s="16">
        <f t="shared" si="9"/>
        <v>7.6</v>
      </c>
      <c r="AA14" s="16">
        <f t="shared" si="10"/>
        <v>7.6</v>
      </c>
      <c r="AB14" s="16">
        <f t="shared" si="11"/>
        <v>7.6</v>
      </c>
      <c r="AC14" s="17">
        <f t="shared" si="12"/>
        <v>23.2</v>
      </c>
      <c r="AD14" s="17"/>
      <c r="AE14" s="16">
        <f t="shared" si="13"/>
        <v>7.7</v>
      </c>
      <c r="AF14" s="16">
        <f t="shared" si="14"/>
        <v>7.5</v>
      </c>
      <c r="AG14" s="16">
        <f t="shared" si="15"/>
        <v>7.5</v>
      </c>
      <c r="AH14" s="16">
        <f t="shared" si="16"/>
        <v>7.4</v>
      </c>
      <c r="AI14" s="16">
        <f t="shared" si="17"/>
        <v>7.3</v>
      </c>
      <c r="AJ14" s="17">
        <f t="shared" si="18"/>
        <v>22.4</v>
      </c>
      <c r="AK14" s="18"/>
      <c r="AL14" s="9">
        <f t="shared" si="19"/>
        <v>49300000</v>
      </c>
      <c r="AM14" s="9">
        <f t="shared" si="20"/>
        <v>26099.999999999996</v>
      </c>
      <c r="AN14" s="19">
        <f t="shared" si="21"/>
        <v>0.037399999999999996</v>
      </c>
      <c r="AO14" s="19">
        <f t="shared" si="22"/>
        <v>49326096.3374</v>
      </c>
      <c r="AP14" s="17"/>
      <c r="AQ14" s="9"/>
    </row>
    <row r="15" spans="1:43" ht="17.25" customHeight="1">
      <c r="A15" s="29">
        <v>9</v>
      </c>
      <c r="B15" s="118" t="str">
        <f>'高以上女'!B11</f>
        <v>殿所　加奈子</v>
      </c>
      <c r="C15" s="118">
        <f>'高以上女'!C11</f>
        <v>2</v>
      </c>
      <c r="D15" s="118" t="str">
        <f>'高以上女'!D11</f>
        <v>小林Ｔ．ＪＵＮＰＩＮ</v>
      </c>
      <c r="E15" s="131">
        <f>'高以上女'!E11</f>
        <v>7.9</v>
      </c>
      <c r="F15" s="131">
        <f>'高以上女'!F11</f>
        <v>8.1</v>
      </c>
      <c r="G15" s="131">
        <f>'高以上女'!G11</f>
        <v>7.8</v>
      </c>
      <c r="H15" s="131">
        <f>'高以上女'!H11</f>
        <v>7.2</v>
      </c>
      <c r="I15" s="131">
        <f>'高以上女'!I11</f>
        <v>7.7</v>
      </c>
      <c r="J15" s="128">
        <f t="shared" si="0"/>
        <v>23.4</v>
      </c>
      <c r="K15" s="129">
        <f>'高以上女'!K11</f>
        <v>7.3</v>
      </c>
      <c r="L15" s="129">
        <f>'高以上女'!L11</f>
        <v>7.4</v>
      </c>
      <c r="M15" s="129">
        <f>'高以上女'!M11</f>
        <v>7.5</v>
      </c>
      <c r="N15" s="129">
        <f>'高以上女'!N11</f>
        <v>7.2</v>
      </c>
      <c r="O15" s="129">
        <f>'高以上女'!O11</f>
        <v>7.4</v>
      </c>
      <c r="P15" s="129">
        <f>'高以上女'!P11</f>
        <v>2.9</v>
      </c>
      <c r="Q15" s="128">
        <f t="shared" si="1"/>
        <v>25</v>
      </c>
      <c r="R15" s="128">
        <f t="shared" si="2"/>
        <v>48.4</v>
      </c>
      <c r="S15" s="130">
        <f t="shared" si="3"/>
        <v>9</v>
      </c>
      <c r="T15" s="2" t="str">
        <f t="shared" si="4"/>
        <v>決勝進出</v>
      </c>
      <c r="U15" s="17">
        <f t="shared" si="5"/>
        <v>22.1</v>
      </c>
      <c r="V15" s="9">
        <f t="shared" si="6"/>
        <v>9</v>
      </c>
      <c r="X15" s="16">
        <f t="shared" si="7"/>
        <v>8.1</v>
      </c>
      <c r="Y15" s="16">
        <f t="shared" si="8"/>
        <v>7.9</v>
      </c>
      <c r="Z15" s="16">
        <f t="shared" si="9"/>
        <v>7.8</v>
      </c>
      <c r="AA15" s="16">
        <f t="shared" si="10"/>
        <v>7.7</v>
      </c>
      <c r="AB15" s="16">
        <f t="shared" si="11"/>
        <v>7.2</v>
      </c>
      <c r="AC15" s="17">
        <f t="shared" si="12"/>
        <v>23.4</v>
      </c>
      <c r="AD15" s="17"/>
      <c r="AE15" s="16">
        <f t="shared" si="13"/>
        <v>7.5</v>
      </c>
      <c r="AF15" s="16">
        <f t="shared" si="14"/>
        <v>7.4</v>
      </c>
      <c r="AG15" s="16">
        <f t="shared" si="15"/>
        <v>7.4</v>
      </c>
      <c r="AH15" s="16">
        <f t="shared" si="16"/>
        <v>7.3</v>
      </c>
      <c r="AI15" s="16">
        <f t="shared" si="17"/>
        <v>7.2</v>
      </c>
      <c r="AJ15" s="17">
        <f t="shared" si="18"/>
        <v>22.1</v>
      </c>
      <c r="AK15" s="18"/>
      <c r="AL15" s="9">
        <f t="shared" si="19"/>
        <v>48400000</v>
      </c>
      <c r="AM15" s="9">
        <f t="shared" si="20"/>
        <v>25000</v>
      </c>
      <c r="AN15" s="19">
        <f t="shared" si="21"/>
        <v>0.0368</v>
      </c>
      <c r="AO15" s="19">
        <f t="shared" si="22"/>
        <v>48424997.1368</v>
      </c>
      <c r="AP15" s="17"/>
      <c r="AQ15" s="9"/>
    </row>
    <row r="16" spans="1:43" ht="17.25" customHeight="1">
      <c r="A16" s="29">
        <v>10</v>
      </c>
      <c r="B16" s="118" t="str">
        <f>'中女'!B10</f>
        <v>赤星　遼</v>
      </c>
      <c r="C16" s="118">
        <f>'中女'!C10</f>
        <v>1</v>
      </c>
      <c r="D16" s="118" t="str">
        <f>'中女'!D10</f>
        <v>熊本ＴＣ</v>
      </c>
      <c r="E16" s="131">
        <f>'中女'!E10</f>
        <v>8</v>
      </c>
      <c r="F16" s="131">
        <f>'中女'!F10</f>
        <v>7.3</v>
      </c>
      <c r="G16" s="131">
        <f>'中女'!G10</f>
        <v>8.1</v>
      </c>
      <c r="H16" s="131">
        <f>'中女'!H10</f>
        <v>7.7</v>
      </c>
      <c r="I16" s="131">
        <f>'中女'!I10</f>
        <v>7.5</v>
      </c>
      <c r="J16" s="128">
        <f t="shared" si="0"/>
        <v>23.2</v>
      </c>
      <c r="K16" s="129">
        <f>'中女'!K10</f>
        <v>7.5</v>
      </c>
      <c r="L16" s="129">
        <f>'中女'!L10</f>
        <v>7.3</v>
      </c>
      <c r="M16" s="129">
        <f>'中女'!M10</f>
        <v>7.5</v>
      </c>
      <c r="N16" s="129">
        <f>'中女'!N10</f>
        <v>7.3</v>
      </c>
      <c r="O16" s="129">
        <f>'中女'!O10</f>
        <v>7.5</v>
      </c>
      <c r="P16" s="129">
        <f>'中女'!P10</f>
        <v>2.7</v>
      </c>
      <c r="Q16" s="128">
        <f t="shared" si="1"/>
        <v>25</v>
      </c>
      <c r="R16" s="128">
        <v>48.2</v>
      </c>
      <c r="S16" s="130">
        <f t="shared" si="3"/>
        <v>10</v>
      </c>
      <c r="T16" s="2" t="str">
        <f t="shared" si="4"/>
        <v>決勝進出</v>
      </c>
      <c r="U16" s="17">
        <f t="shared" si="5"/>
        <v>22.3</v>
      </c>
      <c r="V16" s="9">
        <f t="shared" si="6"/>
        <v>10</v>
      </c>
      <c r="W16" s="9"/>
      <c r="X16" s="16">
        <f t="shared" si="7"/>
        <v>8.1</v>
      </c>
      <c r="Y16" s="16">
        <f t="shared" si="8"/>
        <v>8</v>
      </c>
      <c r="Z16" s="16">
        <f t="shared" si="9"/>
        <v>7.7</v>
      </c>
      <c r="AA16" s="16">
        <f t="shared" si="10"/>
        <v>7.5</v>
      </c>
      <c r="AB16" s="16">
        <f t="shared" si="11"/>
        <v>7.3</v>
      </c>
      <c r="AC16" s="17">
        <f t="shared" si="12"/>
        <v>23.2</v>
      </c>
      <c r="AD16" s="17"/>
      <c r="AE16" s="16">
        <f t="shared" si="13"/>
        <v>7.5</v>
      </c>
      <c r="AF16" s="16">
        <f t="shared" si="14"/>
        <v>7.5</v>
      </c>
      <c r="AG16" s="16">
        <f t="shared" si="15"/>
        <v>7.5</v>
      </c>
      <c r="AH16" s="16">
        <f t="shared" si="16"/>
        <v>7.3</v>
      </c>
      <c r="AI16" s="16">
        <f t="shared" si="17"/>
        <v>7.3</v>
      </c>
      <c r="AJ16" s="17">
        <f t="shared" si="18"/>
        <v>22.3</v>
      </c>
      <c r="AK16" s="18"/>
      <c r="AL16" s="9">
        <f t="shared" si="19"/>
        <v>48200000</v>
      </c>
      <c r="AM16" s="9">
        <f t="shared" si="20"/>
        <v>25000</v>
      </c>
      <c r="AN16" s="19">
        <f t="shared" si="21"/>
        <v>0.0371</v>
      </c>
      <c r="AO16" s="19">
        <f t="shared" si="22"/>
        <v>48224997.3371</v>
      </c>
      <c r="AP16" s="17"/>
      <c r="AQ16" s="9"/>
    </row>
    <row r="17" spans="1:43" ht="17.25" customHeight="1">
      <c r="A17" s="29">
        <v>11</v>
      </c>
      <c r="B17" s="118" t="str">
        <f>'高女'!B16</f>
        <v>赤星うらら</v>
      </c>
      <c r="C17" s="118">
        <f>'高女'!C16</f>
        <v>4</v>
      </c>
      <c r="D17" s="118" t="str">
        <f>'高女'!D16</f>
        <v>熊本ＴＣ</v>
      </c>
      <c r="E17" s="131">
        <f>'高女'!E16</f>
        <v>8</v>
      </c>
      <c r="F17" s="131">
        <f>'高女'!F16</f>
        <v>7.8</v>
      </c>
      <c r="G17" s="131">
        <f>'高女'!G16</f>
        <v>7.8</v>
      </c>
      <c r="H17" s="131">
        <f>'高女'!H16</f>
        <v>7.7</v>
      </c>
      <c r="I17" s="131">
        <f>'高女'!I16</f>
        <v>7.8</v>
      </c>
      <c r="J17" s="128">
        <f t="shared" si="0"/>
        <v>23.4</v>
      </c>
      <c r="K17" s="129">
        <f>'高女'!K16</f>
        <v>7.4</v>
      </c>
      <c r="L17" s="129">
        <f>'高女'!L16</f>
        <v>7.6</v>
      </c>
      <c r="M17" s="129">
        <f>'高女'!M16</f>
        <v>7.6</v>
      </c>
      <c r="N17" s="129">
        <f>'高女'!N16</f>
        <v>7.5</v>
      </c>
      <c r="O17" s="129">
        <f>'高女'!O16</f>
        <v>7.5</v>
      </c>
      <c r="P17" s="129">
        <f>'高女'!P16</f>
        <v>1.6</v>
      </c>
      <c r="Q17" s="128">
        <f t="shared" si="1"/>
        <v>24.200000000000003</v>
      </c>
      <c r="R17" s="128">
        <f aca="true" t="shared" si="23" ref="R17:R44">IF(B17="","",ROUND(AC17+P17+AJ17,1))</f>
        <v>47.6</v>
      </c>
      <c r="S17" s="130">
        <f t="shared" si="3"/>
        <v>11</v>
      </c>
      <c r="T17" s="2">
        <f t="shared" si="4"/>
      </c>
      <c r="U17" s="17">
        <f t="shared" si="5"/>
        <v>22.6</v>
      </c>
      <c r="V17" s="9">
        <f t="shared" si="6"/>
        <v>11</v>
      </c>
      <c r="W17" s="9"/>
      <c r="X17" s="16">
        <f t="shared" si="7"/>
        <v>8</v>
      </c>
      <c r="Y17" s="16">
        <f t="shared" si="8"/>
        <v>7.8</v>
      </c>
      <c r="Z17" s="16">
        <f t="shared" si="9"/>
        <v>7.8</v>
      </c>
      <c r="AA17" s="16">
        <f t="shared" si="10"/>
        <v>7.8</v>
      </c>
      <c r="AB17" s="16">
        <f t="shared" si="11"/>
        <v>7.7</v>
      </c>
      <c r="AC17" s="17">
        <f t="shared" si="12"/>
        <v>23.4</v>
      </c>
      <c r="AD17" s="17"/>
      <c r="AE17" s="16">
        <f t="shared" si="13"/>
        <v>7.6</v>
      </c>
      <c r="AF17" s="16">
        <f t="shared" si="14"/>
        <v>7.6</v>
      </c>
      <c r="AG17" s="16">
        <f t="shared" si="15"/>
        <v>7.5</v>
      </c>
      <c r="AH17" s="16">
        <f t="shared" si="16"/>
        <v>7.5</v>
      </c>
      <c r="AI17" s="16">
        <f t="shared" si="17"/>
        <v>7.4</v>
      </c>
      <c r="AJ17" s="17">
        <f t="shared" si="18"/>
        <v>22.6</v>
      </c>
      <c r="AK17" s="18"/>
      <c r="AL17" s="9">
        <f t="shared" si="19"/>
        <v>47600000</v>
      </c>
      <c r="AM17" s="9">
        <f t="shared" si="20"/>
        <v>24200.000000000004</v>
      </c>
      <c r="AN17" s="19">
        <f t="shared" si="21"/>
        <v>0.0376</v>
      </c>
      <c r="AO17" s="19">
        <f t="shared" si="22"/>
        <v>47624198.4376</v>
      </c>
      <c r="AP17" s="17"/>
      <c r="AQ17" s="9"/>
    </row>
    <row r="18" spans="1:43" ht="17.25" customHeight="1">
      <c r="A18" s="29">
        <v>12</v>
      </c>
      <c r="B18" s="118" t="str">
        <f>'中女'!B14</f>
        <v>今村　栞</v>
      </c>
      <c r="C18" s="118">
        <f>'中女'!C14</f>
        <v>1</v>
      </c>
      <c r="D18" s="118" t="str">
        <f>'中女'!D14</f>
        <v>熊本ＴＣ</v>
      </c>
      <c r="E18" s="131">
        <f>'中女'!E14</f>
        <v>7.3</v>
      </c>
      <c r="F18" s="131">
        <f>'中女'!F14</f>
        <v>7.3</v>
      </c>
      <c r="G18" s="131">
        <f>'中女'!G14</f>
        <v>7.3</v>
      </c>
      <c r="H18" s="131">
        <f>'中女'!H14</f>
        <v>7.5</v>
      </c>
      <c r="I18" s="131">
        <f>'中女'!I14</f>
        <v>7.4</v>
      </c>
      <c r="J18" s="128">
        <f t="shared" si="0"/>
        <v>22</v>
      </c>
      <c r="K18" s="129">
        <f>'中女'!K14</f>
        <v>7</v>
      </c>
      <c r="L18" s="129">
        <f>'中女'!L14</f>
        <v>7.6</v>
      </c>
      <c r="M18" s="129">
        <f>'中女'!M14</f>
        <v>7.2</v>
      </c>
      <c r="N18" s="129">
        <f>'中女'!N14</f>
        <v>7.2</v>
      </c>
      <c r="O18" s="129">
        <f>'中女'!O14</f>
        <v>7.3</v>
      </c>
      <c r="P18" s="129">
        <f>'中女'!P14</f>
        <v>3.7</v>
      </c>
      <c r="Q18" s="128">
        <f t="shared" si="1"/>
        <v>25.4</v>
      </c>
      <c r="R18" s="128">
        <f t="shared" si="23"/>
        <v>47.4</v>
      </c>
      <c r="S18" s="130">
        <f t="shared" si="3"/>
        <v>12</v>
      </c>
      <c r="T18" s="2">
        <f t="shared" si="4"/>
      </c>
      <c r="U18" s="17">
        <f t="shared" si="5"/>
        <v>21.7</v>
      </c>
      <c r="V18" s="9">
        <f t="shared" si="6"/>
        <v>12</v>
      </c>
      <c r="W18" s="9"/>
      <c r="X18" s="16">
        <f t="shared" si="7"/>
        <v>7.5</v>
      </c>
      <c r="Y18" s="16">
        <f t="shared" si="8"/>
        <v>7.4</v>
      </c>
      <c r="Z18" s="16">
        <f t="shared" si="9"/>
        <v>7.3</v>
      </c>
      <c r="AA18" s="16">
        <f t="shared" si="10"/>
        <v>7.3</v>
      </c>
      <c r="AB18" s="16">
        <f t="shared" si="11"/>
        <v>7.3</v>
      </c>
      <c r="AC18" s="17">
        <f t="shared" si="12"/>
        <v>22</v>
      </c>
      <c r="AD18" s="17"/>
      <c r="AE18" s="16">
        <f t="shared" si="13"/>
        <v>7.6</v>
      </c>
      <c r="AF18" s="16">
        <f t="shared" si="14"/>
        <v>7.3</v>
      </c>
      <c r="AG18" s="16">
        <f t="shared" si="15"/>
        <v>7.2</v>
      </c>
      <c r="AH18" s="16">
        <f t="shared" si="16"/>
        <v>7.2</v>
      </c>
      <c r="AI18" s="16">
        <f t="shared" si="17"/>
        <v>7</v>
      </c>
      <c r="AJ18" s="17">
        <f t="shared" si="18"/>
        <v>21.7</v>
      </c>
      <c r="AK18" s="18"/>
      <c r="AL18" s="9">
        <f t="shared" si="19"/>
        <v>47400000</v>
      </c>
      <c r="AM18" s="9">
        <f t="shared" si="20"/>
        <v>25400</v>
      </c>
      <c r="AN18" s="19">
        <f t="shared" si="21"/>
        <v>0.0363</v>
      </c>
      <c r="AO18" s="19">
        <f t="shared" si="22"/>
        <v>47425396.3363</v>
      </c>
      <c r="AP18" s="17"/>
      <c r="AQ18" s="9"/>
    </row>
    <row r="19" spans="1:43" ht="17.25" customHeight="1">
      <c r="A19" s="29">
        <v>13</v>
      </c>
      <c r="B19" s="118" t="str">
        <f>'高女'!B22</f>
        <v>本山　若菜</v>
      </c>
      <c r="C19" s="118">
        <f>'高女'!C22</f>
        <v>6</v>
      </c>
      <c r="D19" s="118" t="str">
        <f>'高女'!D22</f>
        <v>八代ＴＣ</v>
      </c>
      <c r="E19" s="131">
        <f>'高女'!E22</f>
        <v>7.9</v>
      </c>
      <c r="F19" s="131">
        <f>'高女'!F22</f>
        <v>8</v>
      </c>
      <c r="G19" s="131">
        <f>'高女'!G22</f>
        <v>7.5</v>
      </c>
      <c r="H19" s="131">
        <f>'高女'!H22</f>
        <v>7.6</v>
      </c>
      <c r="I19" s="131">
        <f>'高女'!I22</f>
        <v>7.5</v>
      </c>
      <c r="J19" s="128">
        <f t="shared" si="0"/>
        <v>23</v>
      </c>
      <c r="K19" s="129">
        <f>'高女'!K22</f>
        <v>6.9</v>
      </c>
      <c r="L19" s="129">
        <f>'高女'!L22</f>
        <v>7.3</v>
      </c>
      <c r="M19" s="129">
        <f>'高女'!M22</f>
        <v>7.3</v>
      </c>
      <c r="N19" s="129">
        <f>'高女'!N22</f>
        <v>7.3</v>
      </c>
      <c r="O19" s="129">
        <f>'高女'!O22</f>
        <v>7.3</v>
      </c>
      <c r="P19" s="129">
        <f>'高女'!P22</f>
        <v>2.5</v>
      </c>
      <c r="Q19" s="128">
        <f t="shared" si="1"/>
        <v>24.4</v>
      </c>
      <c r="R19" s="128">
        <f t="shared" si="23"/>
        <v>47.4</v>
      </c>
      <c r="S19" s="130">
        <f t="shared" si="3"/>
        <v>13</v>
      </c>
      <c r="T19" s="2">
        <f t="shared" si="4"/>
      </c>
      <c r="U19" s="17">
        <f t="shared" si="5"/>
        <v>21.9</v>
      </c>
      <c r="V19" s="9">
        <f t="shared" si="6"/>
        <v>12</v>
      </c>
      <c r="W19" s="9"/>
      <c r="X19" s="16">
        <f t="shared" si="7"/>
        <v>8</v>
      </c>
      <c r="Y19" s="16">
        <f t="shared" si="8"/>
        <v>7.9</v>
      </c>
      <c r="Z19" s="16">
        <f t="shared" si="9"/>
        <v>7.6</v>
      </c>
      <c r="AA19" s="16">
        <f t="shared" si="10"/>
        <v>7.5</v>
      </c>
      <c r="AB19" s="16">
        <f t="shared" si="11"/>
        <v>7.5</v>
      </c>
      <c r="AC19" s="17">
        <f t="shared" si="12"/>
        <v>23</v>
      </c>
      <c r="AD19" s="17"/>
      <c r="AE19" s="16">
        <f t="shared" si="13"/>
        <v>7.3</v>
      </c>
      <c r="AF19" s="16">
        <f t="shared" si="14"/>
        <v>7.3</v>
      </c>
      <c r="AG19" s="16">
        <f t="shared" si="15"/>
        <v>7.3</v>
      </c>
      <c r="AH19" s="16">
        <f t="shared" si="16"/>
        <v>7.3</v>
      </c>
      <c r="AI19" s="16">
        <f t="shared" si="17"/>
        <v>6.9</v>
      </c>
      <c r="AJ19" s="17">
        <f t="shared" si="18"/>
        <v>21.9</v>
      </c>
      <c r="AK19" s="18"/>
      <c r="AL19" s="9">
        <f t="shared" si="19"/>
        <v>47400000</v>
      </c>
      <c r="AM19" s="9">
        <f t="shared" si="20"/>
        <v>24400</v>
      </c>
      <c r="AN19" s="19">
        <f t="shared" si="21"/>
        <v>0.0361</v>
      </c>
      <c r="AO19" s="19">
        <f t="shared" si="22"/>
        <v>47424397.5361</v>
      </c>
      <c r="AP19" s="17"/>
      <c r="AQ19" s="9"/>
    </row>
    <row r="20" spans="1:43" ht="17.25" customHeight="1">
      <c r="A20" s="29">
        <v>14</v>
      </c>
      <c r="B20" s="118" t="str">
        <f>'中女'!B13</f>
        <v>奥津充子</v>
      </c>
      <c r="C20" s="118">
        <f>'中女'!C13</f>
        <v>1</v>
      </c>
      <c r="D20" s="118" t="str">
        <f>'中女'!D13</f>
        <v>エアーフロート</v>
      </c>
      <c r="E20" s="131">
        <f>'中女'!E13</f>
        <v>7.1</v>
      </c>
      <c r="F20" s="131">
        <f>'中女'!F13</f>
        <v>7.5</v>
      </c>
      <c r="G20" s="131">
        <f>'中女'!G13</f>
        <v>7.3</v>
      </c>
      <c r="H20" s="131">
        <f>'中女'!H13</f>
        <v>7.5</v>
      </c>
      <c r="I20" s="131">
        <f>'中女'!I13</f>
        <v>7.4</v>
      </c>
      <c r="J20" s="128">
        <f t="shared" si="0"/>
        <v>22.2</v>
      </c>
      <c r="K20" s="129">
        <f>'中女'!K13</f>
        <v>7.6</v>
      </c>
      <c r="L20" s="129">
        <f>'中女'!L13</f>
        <v>7.8</v>
      </c>
      <c r="M20" s="129">
        <f>'中女'!M13</f>
        <v>7.3</v>
      </c>
      <c r="N20" s="129">
        <f>'中女'!N13</f>
        <v>7.5</v>
      </c>
      <c r="O20" s="129">
        <f>'中女'!O13</f>
        <v>7.4</v>
      </c>
      <c r="P20" s="129">
        <f>'中女'!P13</f>
        <v>2.4</v>
      </c>
      <c r="Q20" s="128">
        <f t="shared" si="1"/>
        <v>24.9</v>
      </c>
      <c r="R20" s="128">
        <f t="shared" si="23"/>
        <v>47.1</v>
      </c>
      <c r="S20" s="130">
        <f t="shared" si="3"/>
        <v>14</v>
      </c>
      <c r="T20" s="2">
        <f t="shared" si="4"/>
      </c>
      <c r="U20" s="17">
        <f t="shared" si="5"/>
        <v>22.5</v>
      </c>
      <c r="V20" s="9">
        <f t="shared" si="6"/>
        <v>14</v>
      </c>
      <c r="X20" s="16">
        <f t="shared" si="7"/>
        <v>7.5</v>
      </c>
      <c r="Y20" s="16">
        <f t="shared" si="8"/>
        <v>7.5</v>
      </c>
      <c r="Z20" s="16">
        <f t="shared" si="9"/>
        <v>7.4</v>
      </c>
      <c r="AA20" s="16">
        <f t="shared" si="10"/>
        <v>7.3</v>
      </c>
      <c r="AB20" s="16">
        <f t="shared" si="11"/>
        <v>7.1</v>
      </c>
      <c r="AC20" s="17">
        <f t="shared" si="12"/>
        <v>22.2</v>
      </c>
      <c r="AD20" s="17"/>
      <c r="AE20" s="16">
        <f t="shared" si="13"/>
        <v>7.8</v>
      </c>
      <c r="AF20" s="16">
        <f t="shared" si="14"/>
        <v>7.6</v>
      </c>
      <c r="AG20" s="16">
        <f t="shared" si="15"/>
        <v>7.5</v>
      </c>
      <c r="AH20" s="16">
        <f t="shared" si="16"/>
        <v>7.4</v>
      </c>
      <c r="AI20" s="16">
        <f t="shared" si="17"/>
        <v>7.3</v>
      </c>
      <c r="AJ20" s="17">
        <f t="shared" si="18"/>
        <v>22.5</v>
      </c>
      <c r="AK20" s="18"/>
      <c r="AL20" s="9">
        <f t="shared" si="19"/>
        <v>47100000</v>
      </c>
      <c r="AM20" s="9">
        <f t="shared" si="20"/>
        <v>24900</v>
      </c>
      <c r="AN20" s="19">
        <f t="shared" si="21"/>
        <v>0.0376</v>
      </c>
      <c r="AO20" s="19">
        <f t="shared" si="22"/>
        <v>47124897.6376</v>
      </c>
      <c r="AP20" s="17"/>
      <c r="AQ20" s="9"/>
    </row>
    <row r="21" spans="1:43" ht="17.25" customHeight="1">
      <c r="A21" s="29">
        <v>15</v>
      </c>
      <c r="B21" s="118" t="str">
        <f>'高女'!B14</f>
        <v>植松　遥菜</v>
      </c>
      <c r="C21" s="118">
        <f>'高女'!C14</f>
        <v>6</v>
      </c>
      <c r="D21" s="118" t="str">
        <f>'高女'!D14</f>
        <v>八代ＴＣ</v>
      </c>
      <c r="E21" s="131">
        <f>'高女'!E14</f>
        <v>6.9</v>
      </c>
      <c r="F21" s="131">
        <f>'高女'!F14</f>
        <v>7.6</v>
      </c>
      <c r="G21" s="131">
        <f>'高女'!G14</f>
        <v>7.5</v>
      </c>
      <c r="H21" s="131">
        <f>'高女'!H14</f>
        <v>7.6</v>
      </c>
      <c r="I21" s="131">
        <f>'高女'!I14</f>
        <v>7.4</v>
      </c>
      <c r="J21" s="128">
        <f t="shared" si="0"/>
        <v>22.5</v>
      </c>
      <c r="K21" s="129">
        <f>'高女'!K14</f>
        <v>7.2</v>
      </c>
      <c r="L21" s="129">
        <f>'高女'!L14</f>
        <v>7.3</v>
      </c>
      <c r="M21" s="129">
        <f>'高女'!M14</f>
        <v>7.4</v>
      </c>
      <c r="N21" s="129">
        <f>'高女'!N14</f>
        <v>7.5</v>
      </c>
      <c r="O21" s="129">
        <f>'高女'!O14</f>
        <v>7.4</v>
      </c>
      <c r="P21" s="129">
        <f>'高女'!P14</f>
        <v>2.1</v>
      </c>
      <c r="Q21" s="128">
        <f t="shared" si="1"/>
        <v>24.200000000000003</v>
      </c>
      <c r="R21" s="128">
        <f t="shared" si="23"/>
        <v>46.7</v>
      </c>
      <c r="S21" s="130">
        <f t="shared" si="3"/>
        <v>15</v>
      </c>
      <c r="T21" s="2">
        <f t="shared" si="4"/>
      </c>
      <c r="U21" s="17">
        <f t="shared" si="5"/>
        <v>22.1</v>
      </c>
      <c r="V21" s="9">
        <f t="shared" si="6"/>
        <v>15</v>
      </c>
      <c r="X21" s="16">
        <f t="shared" si="7"/>
        <v>7.6</v>
      </c>
      <c r="Y21" s="16">
        <f t="shared" si="8"/>
        <v>7.6</v>
      </c>
      <c r="Z21" s="16">
        <f t="shared" si="9"/>
        <v>7.5</v>
      </c>
      <c r="AA21" s="16">
        <f t="shared" si="10"/>
        <v>7.4</v>
      </c>
      <c r="AB21" s="16">
        <f t="shared" si="11"/>
        <v>6.9</v>
      </c>
      <c r="AC21" s="17">
        <f t="shared" si="12"/>
        <v>22.5</v>
      </c>
      <c r="AD21" s="17"/>
      <c r="AE21" s="16">
        <f t="shared" si="13"/>
        <v>7.5</v>
      </c>
      <c r="AF21" s="16">
        <f t="shared" si="14"/>
        <v>7.4</v>
      </c>
      <c r="AG21" s="16">
        <f t="shared" si="15"/>
        <v>7.4</v>
      </c>
      <c r="AH21" s="16">
        <f t="shared" si="16"/>
        <v>7.3</v>
      </c>
      <c r="AI21" s="16">
        <f t="shared" si="17"/>
        <v>7.2</v>
      </c>
      <c r="AJ21" s="17">
        <f t="shared" si="18"/>
        <v>22.1</v>
      </c>
      <c r="AK21" s="18"/>
      <c r="AL21" s="9">
        <f t="shared" si="19"/>
        <v>46700000</v>
      </c>
      <c r="AM21" s="9">
        <f t="shared" si="20"/>
        <v>24200.000000000004</v>
      </c>
      <c r="AN21" s="19">
        <f t="shared" si="21"/>
        <v>0.0368</v>
      </c>
      <c r="AO21" s="19">
        <f t="shared" si="22"/>
        <v>46724197.9368</v>
      </c>
      <c r="AP21" s="17"/>
      <c r="AQ21" s="9"/>
    </row>
    <row r="22" spans="1:43" ht="17.25" customHeight="1">
      <c r="A22" s="29">
        <v>16</v>
      </c>
      <c r="B22" s="118" t="str">
        <f>'高女'!B12</f>
        <v>杉元　春風</v>
      </c>
      <c r="C22" s="118">
        <f>'高女'!C12</f>
        <v>4</v>
      </c>
      <c r="D22" s="118" t="str">
        <f>'高女'!D12</f>
        <v>熊本ＴＣ</v>
      </c>
      <c r="E22" s="131">
        <f>'高女'!E12</f>
        <v>7.6</v>
      </c>
      <c r="F22" s="131">
        <f>'高女'!F12</f>
        <v>7</v>
      </c>
      <c r="G22" s="131">
        <f>'高女'!G12</f>
        <v>7.2</v>
      </c>
      <c r="H22" s="131">
        <f>'高女'!H12</f>
        <v>7.5</v>
      </c>
      <c r="I22" s="131">
        <f>'高女'!I12</f>
        <v>7.5</v>
      </c>
      <c r="J22" s="128">
        <f t="shared" si="0"/>
        <v>22.2</v>
      </c>
      <c r="K22" s="129">
        <f>'高女'!K12</f>
        <v>7</v>
      </c>
      <c r="L22" s="129">
        <f>'高女'!L12</f>
        <v>7.5</v>
      </c>
      <c r="M22" s="129">
        <f>'高女'!M12</f>
        <v>7.4</v>
      </c>
      <c r="N22" s="129">
        <f>'高女'!N12</f>
        <v>7.5</v>
      </c>
      <c r="O22" s="129">
        <f>'高女'!O12</f>
        <v>7.5</v>
      </c>
      <c r="P22" s="129">
        <f>'高女'!P12</f>
        <v>1.6</v>
      </c>
      <c r="Q22" s="128">
        <f t="shared" si="1"/>
        <v>24</v>
      </c>
      <c r="R22" s="128">
        <f t="shared" si="23"/>
        <v>46.2</v>
      </c>
      <c r="S22" s="130">
        <f t="shared" si="3"/>
        <v>16</v>
      </c>
      <c r="T22" s="2">
        <f t="shared" si="4"/>
      </c>
      <c r="U22" s="17">
        <f t="shared" si="5"/>
        <v>22.4</v>
      </c>
      <c r="V22" s="9">
        <f t="shared" si="6"/>
        <v>16</v>
      </c>
      <c r="W22" s="21"/>
      <c r="X22" s="16">
        <f t="shared" si="7"/>
        <v>7.6</v>
      </c>
      <c r="Y22" s="16">
        <f t="shared" si="8"/>
        <v>7.5</v>
      </c>
      <c r="Z22" s="16">
        <f t="shared" si="9"/>
        <v>7.5</v>
      </c>
      <c r="AA22" s="16">
        <f t="shared" si="10"/>
        <v>7.2</v>
      </c>
      <c r="AB22" s="16">
        <f t="shared" si="11"/>
        <v>7</v>
      </c>
      <c r="AC22" s="16">
        <f t="shared" si="12"/>
        <v>22.2</v>
      </c>
      <c r="AD22" s="16"/>
      <c r="AE22" s="16">
        <f t="shared" si="13"/>
        <v>7.5</v>
      </c>
      <c r="AF22" s="16">
        <f t="shared" si="14"/>
        <v>7.5</v>
      </c>
      <c r="AG22" s="16">
        <f t="shared" si="15"/>
        <v>7.5</v>
      </c>
      <c r="AH22" s="16">
        <f t="shared" si="16"/>
        <v>7.4</v>
      </c>
      <c r="AI22" s="16">
        <f t="shared" si="17"/>
        <v>7</v>
      </c>
      <c r="AJ22" s="16">
        <f t="shared" si="18"/>
        <v>22.4</v>
      </c>
      <c r="AK22" s="22"/>
      <c r="AL22" s="9">
        <f t="shared" si="19"/>
        <v>46200000</v>
      </c>
      <c r="AM22" s="9">
        <f t="shared" si="20"/>
        <v>24000</v>
      </c>
      <c r="AN22" s="19">
        <f t="shared" si="21"/>
        <v>0.036899999999999995</v>
      </c>
      <c r="AO22" s="19">
        <f t="shared" si="22"/>
        <v>46223998.4369</v>
      </c>
      <c r="AP22" s="17"/>
      <c r="AQ22" s="9"/>
    </row>
    <row r="23" spans="1:43" ht="17.25" customHeight="1">
      <c r="A23" s="29">
        <v>17</v>
      </c>
      <c r="B23" s="118" t="str">
        <f>'低女'!B7</f>
        <v>宮崎樹莉亜</v>
      </c>
      <c r="C23" s="118">
        <f>'低女'!C7</f>
        <v>2</v>
      </c>
      <c r="D23" s="118" t="str">
        <f>'低女'!D7</f>
        <v>エアーフロート</v>
      </c>
      <c r="E23" s="127">
        <f>'低女'!E7</f>
        <v>7.4</v>
      </c>
      <c r="F23" s="127">
        <f>'低女'!F7</f>
        <v>7.7</v>
      </c>
      <c r="G23" s="127">
        <f>'低女'!G7</f>
        <v>7.7</v>
      </c>
      <c r="H23" s="127">
        <f>'低女'!H7</f>
        <v>7.7</v>
      </c>
      <c r="I23" s="127">
        <f>'低女'!I7</f>
        <v>7.5</v>
      </c>
      <c r="J23" s="128">
        <f t="shared" si="0"/>
        <v>22.9</v>
      </c>
      <c r="K23" s="129">
        <f>'低女'!K7</f>
        <v>7.4</v>
      </c>
      <c r="L23" s="129">
        <f>'低女'!L7</f>
        <v>7.3</v>
      </c>
      <c r="M23" s="129">
        <f>'低女'!M7</f>
        <v>7</v>
      </c>
      <c r="N23" s="129">
        <f>'低女'!N7</f>
        <v>7.3</v>
      </c>
      <c r="O23" s="129">
        <f>'低女'!O7</f>
        <v>7.2</v>
      </c>
      <c r="P23" s="129">
        <f>'低女'!P7</f>
        <v>1.5</v>
      </c>
      <c r="Q23" s="128">
        <f t="shared" si="1"/>
        <v>23.3</v>
      </c>
      <c r="R23" s="128">
        <f t="shared" si="23"/>
        <v>46.2</v>
      </c>
      <c r="S23" s="130">
        <f t="shared" si="3"/>
        <v>17</v>
      </c>
      <c r="T23" s="2">
        <f t="shared" si="4"/>
      </c>
      <c r="U23" s="17">
        <f t="shared" si="5"/>
        <v>21.8</v>
      </c>
      <c r="V23" s="9">
        <f t="shared" si="6"/>
        <v>16</v>
      </c>
      <c r="W23" s="9"/>
      <c r="X23" s="16">
        <f t="shared" si="7"/>
        <v>7.7</v>
      </c>
      <c r="Y23" s="16">
        <f t="shared" si="8"/>
        <v>7.7</v>
      </c>
      <c r="Z23" s="16">
        <f t="shared" si="9"/>
        <v>7.7</v>
      </c>
      <c r="AA23" s="16">
        <f t="shared" si="10"/>
        <v>7.5</v>
      </c>
      <c r="AB23" s="16">
        <f t="shared" si="11"/>
        <v>7.4</v>
      </c>
      <c r="AC23" s="17">
        <f t="shared" si="12"/>
        <v>22.9</v>
      </c>
      <c r="AD23" s="17"/>
      <c r="AE23" s="16">
        <f t="shared" si="13"/>
        <v>7.4</v>
      </c>
      <c r="AF23" s="16">
        <f t="shared" si="14"/>
        <v>7.3</v>
      </c>
      <c r="AG23" s="16">
        <f t="shared" si="15"/>
        <v>7.3</v>
      </c>
      <c r="AH23" s="16">
        <f t="shared" si="16"/>
        <v>7.2</v>
      </c>
      <c r="AI23" s="16">
        <f t="shared" si="17"/>
        <v>7</v>
      </c>
      <c r="AJ23" s="17">
        <f t="shared" si="18"/>
        <v>21.8</v>
      </c>
      <c r="AK23" s="18"/>
      <c r="AL23" s="9">
        <f t="shared" si="19"/>
        <v>46200000</v>
      </c>
      <c r="AM23" s="9">
        <f t="shared" si="20"/>
        <v>23300</v>
      </c>
      <c r="AN23" s="19">
        <f t="shared" si="21"/>
        <v>0.0362</v>
      </c>
      <c r="AO23" s="19">
        <f t="shared" si="22"/>
        <v>46223298.5362</v>
      </c>
      <c r="AP23" s="17"/>
      <c r="AQ23" s="9"/>
    </row>
    <row r="24" spans="1:43" ht="17.25" customHeight="1">
      <c r="A24" s="29">
        <v>18</v>
      </c>
      <c r="B24" s="118" t="str">
        <f>'高女'!B10</f>
        <v>宮里　杏胡</v>
      </c>
      <c r="C24" s="118">
        <f>'高女'!C10</f>
        <v>5</v>
      </c>
      <c r="D24" s="118" t="str">
        <f>'高女'!D10</f>
        <v>ﾍﾟﾋﾟｰﾉﾌﾞﾙｰｽｶｲTC</v>
      </c>
      <c r="E24" s="131">
        <f>'高女'!E10</f>
        <v>7.5</v>
      </c>
      <c r="F24" s="131">
        <f>'高女'!F10</f>
        <v>7.8</v>
      </c>
      <c r="G24" s="131">
        <f>'高女'!G10</f>
        <v>7.2</v>
      </c>
      <c r="H24" s="131">
        <f>'高女'!H10</f>
        <v>7.2</v>
      </c>
      <c r="I24" s="131">
        <f>'高女'!I10</f>
        <v>6.7</v>
      </c>
      <c r="J24" s="128">
        <f t="shared" si="0"/>
        <v>21.9</v>
      </c>
      <c r="K24" s="129">
        <f>'高女'!K10</f>
        <v>7.2</v>
      </c>
      <c r="L24" s="129">
        <f>'高女'!L10</f>
        <v>7.4</v>
      </c>
      <c r="M24" s="129">
        <f>'高女'!M10</f>
        <v>7</v>
      </c>
      <c r="N24" s="129">
        <f>'高女'!N10</f>
        <v>7.4</v>
      </c>
      <c r="O24" s="129">
        <f>'高女'!O10</f>
        <v>7</v>
      </c>
      <c r="P24" s="129">
        <f>'高女'!P10</f>
        <v>2.3</v>
      </c>
      <c r="Q24" s="128">
        <f t="shared" si="1"/>
        <v>23.900000000000002</v>
      </c>
      <c r="R24" s="128">
        <f t="shared" si="23"/>
        <v>45.8</v>
      </c>
      <c r="S24" s="130">
        <f t="shared" si="3"/>
        <v>18</v>
      </c>
      <c r="T24" s="2">
        <f t="shared" si="4"/>
      </c>
      <c r="U24" s="17">
        <f t="shared" si="5"/>
        <v>21.6</v>
      </c>
      <c r="V24" s="9">
        <f t="shared" si="6"/>
        <v>18</v>
      </c>
      <c r="W24" s="21"/>
      <c r="X24" s="16">
        <f t="shared" si="7"/>
        <v>7.8</v>
      </c>
      <c r="Y24" s="16">
        <f t="shared" si="8"/>
        <v>7.5</v>
      </c>
      <c r="Z24" s="16">
        <f t="shared" si="9"/>
        <v>7.2</v>
      </c>
      <c r="AA24" s="16">
        <f t="shared" si="10"/>
        <v>7.2</v>
      </c>
      <c r="AB24" s="16">
        <f t="shared" si="11"/>
        <v>6.7</v>
      </c>
      <c r="AC24" s="16">
        <f t="shared" si="12"/>
        <v>21.9</v>
      </c>
      <c r="AD24" s="16"/>
      <c r="AE24" s="16">
        <f t="shared" si="13"/>
        <v>7.4</v>
      </c>
      <c r="AF24" s="16">
        <f t="shared" si="14"/>
        <v>7.4</v>
      </c>
      <c r="AG24" s="16">
        <f t="shared" si="15"/>
        <v>7.2</v>
      </c>
      <c r="AH24" s="16">
        <f t="shared" si="16"/>
        <v>7</v>
      </c>
      <c r="AI24" s="16">
        <f t="shared" si="17"/>
        <v>7</v>
      </c>
      <c r="AJ24" s="16">
        <f t="shared" si="18"/>
        <v>21.6</v>
      </c>
      <c r="AK24" s="22"/>
      <c r="AL24" s="9">
        <f t="shared" si="19"/>
        <v>45800000</v>
      </c>
      <c r="AM24" s="9">
        <f t="shared" si="20"/>
        <v>23900.000000000004</v>
      </c>
      <c r="AN24" s="19">
        <f t="shared" si="21"/>
        <v>0.036</v>
      </c>
      <c r="AO24" s="19">
        <f t="shared" si="22"/>
        <v>45823897.736</v>
      </c>
      <c r="AP24" s="17"/>
      <c r="AQ24" s="9"/>
    </row>
    <row r="25" spans="1:43" ht="17.25" customHeight="1">
      <c r="A25" s="29">
        <v>19</v>
      </c>
      <c r="B25" s="118" t="str">
        <f>'高女'!B18</f>
        <v>知念　大空</v>
      </c>
      <c r="C25" s="118">
        <f>'高女'!C18</f>
        <v>4</v>
      </c>
      <c r="D25" s="118" t="str">
        <f>'高女'!D18</f>
        <v>ﾍﾟﾋﾟｰﾉﾌﾞﾙｰｽｶｲTC</v>
      </c>
      <c r="E25" s="131">
        <f>'高女'!E18</f>
        <v>7.5</v>
      </c>
      <c r="F25" s="131">
        <f>'高女'!F18</f>
        <v>7.3</v>
      </c>
      <c r="G25" s="131">
        <f>'高女'!G18</f>
        <v>7</v>
      </c>
      <c r="H25" s="131">
        <f>'高女'!H18</f>
        <v>7.1</v>
      </c>
      <c r="I25" s="131">
        <f>'高女'!I18</f>
        <v>6.8</v>
      </c>
      <c r="J25" s="128">
        <f t="shared" si="0"/>
        <v>21.4</v>
      </c>
      <c r="K25" s="129">
        <f>'高女'!K18</f>
        <v>7.3</v>
      </c>
      <c r="L25" s="129">
        <f>'高女'!L18</f>
        <v>7.5</v>
      </c>
      <c r="M25" s="129">
        <f>'高女'!M18</f>
        <v>7.3</v>
      </c>
      <c r="N25" s="129">
        <f>'高女'!N18</f>
        <v>7.3</v>
      </c>
      <c r="O25" s="129">
        <f>'高女'!O18</f>
        <v>7.4</v>
      </c>
      <c r="P25" s="129">
        <f>'高女'!P18</f>
        <v>2.1</v>
      </c>
      <c r="Q25" s="128">
        <f t="shared" si="1"/>
        <v>24.1</v>
      </c>
      <c r="R25" s="128">
        <f t="shared" si="23"/>
        <v>45.5</v>
      </c>
      <c r="S25" s="130">
        <f t="shared" si="3"/>
        <v>19</v>
      </c>
      <c r="T25" s="2">
        <f t="shared" si="4"/>
      </c>
      <c r="U25" s="17">
        <f t="shared" si="5"/>
        <v>22</v>
      </c>
      <c r="V25" s="9">
        <f t="shared" si="6"/>
        <v>19</v>
      </c>
      <c r="W25" s="9"/>
      <c r="X25" s="16">
        <f t="shared" si="7"/>
        <v>7.5</v>
      </c>
      <c r="Y25" s="16">
        <f t="shared" si="8"/>
        <v>7.3</v>
      </c>
      <c r="Z25" s="16">
        <f t="shared" si="9"/>
        <v>7.1</v>
      </c>
      <c r="AA25" s="16">
        <f t="shared" si="10"/>
        <v>7</v>
      </c>
      <c r="AB25" s="16">
        <f t="shared" si="11"/>
        <v>6.8</v>
      </c>
      <c r="AC25" s="17">
        <f t="shared" si="12"/>
        <v>21.4</v>
      </c>
      <c r="AD25" s="17"/>
      <c r="AE25" s="16">
        <f t="shared" si="13"/>
        <v>7.5</v>
      </c>
      <c r="AF25" s="16">
        <f t="shared" si="14"/>
        <v>7.4</v>
      </c>
      <c r="AG25" s="16">
        <f t="shared" si="15"/>
        <v>7.3</v>
      </c>
      <c r="AH25" s="16">
        <f t="shared" si="16"/>
        <v>7.3</v>
      </c>
      <c r="AI25" s="16">
        <f t="shared" si="17"/>
        <v>7.3</v>
      </c>
      <c r="AJ25" s="17">
        <f t="shared" si="18"/>
        <v>22</v>
      </c>
      <c r="AK25" s="18"/>
      <c r="AL25" s="9">
        <f t="shared" si="19"/>
        <v>45500000</v>
      </c>
      <c r="AM25" s="9">
        <f t="shared" si="20"/>
        <v>24100</v>
      </c>
      <c r="AN25" s="19">
        <f t="shared" si="21"/>
        <v>0.036800000000000006</v>
      </c>
      <c r="AO25" s="19">
        <f t="shared" si="22"/>
        <v>45524097.9368</v>
      </c>
      <c r="AP25" s="17"/>
      <c r="AQ25" s="9"/>
    </row>
    <row r="26" spans="1:43" ht="17.25" customHeight="1">
      <c r="A26" s="29">
        <v>20</v>
      </c>
      <c r="B26" s="118" t="str">
        <f>'低女'!B10</f>
        <v>小溝真凛</v>
      </c>
      <c r="C26" s="118">
        <f>'低女'!C10</f>
        <v>3</v>
      </c>
      <c r="D26" s="118" t="str">
        <f>'低女'!D10</f>
        <v>スペースウォーク</v>
      </c>
      <c r="E26" s="127">
        <f>'低女'!E10</f>
        <v>7.6</v>
      </c>
      <c r="F26" s="127">
        <f>'低女'!F10</f>
        <v>7.4</v>
      </c>
      <c r="G26" s="127">
        <f>'低女'!G10</f>
        <v>7.5</v>
      </c>
      <c r="H26" s="127">
        <f>'低女'!H10</f>
        <v>7.5</v>
      </c>
      <c r="I26" s="127">
        <f>'低女'!I10</f>
        <v>7.6</v>
      </c>
      <c r="J26" s="128">
        <f t="shared" si="0"/>
        <v>22.6</v>
      </c>
      <c r="K26" s="129">
        <f>'低女'!K10</f>
        <v>7.8</v>
      </c>
      <c r="L26" s="129">
        <f>'低女'!L10</f>
        <v>7.2</v>
      </c>
      <c r="M26" s="129">
        <f>'低女'!M10</f>
        <v>7.2</v>
      </c>
      <c r="N26" s="129">
        <f>'低女'!N10</f>
        <v>7.4</v>
      </c>
      <c r="O26" s="129">
        <f>'低女'!O10</f>
        <v>7.1</v>
      </c>
      <c r="P26" s="129">
        <f>'低女'!P10</f>
        <v>1.1</v>
      </c>
      <c r="Q26" s="128">
        <f t="shared" si="1"/>
        <v>22.900000000000002</v>
      </c>
      <c r="R26" s="128">
        <f t="shared" si="23"/>
        <v>45.5</v>
      </c>
      <c r="S26" s="130">
        <f t="shared" si="3"/>
        <v>20</v>
      </c>
      <c r="T26" s="2">
        <f t="shared" si="4"/>
      </c>
      <c r="U26" s="17">
        <f t="shared" si="5"/>
        <v>21.8</v>
      </c>
      <c r="V26" s="9">
        <f t="shared" si="6"/>
        <v>19</v>
      </c>
      <c r="X26" s="16">
        <f t="shared" si="7"/>
        <v>7.6</v>
      </c>
      <c r="Y26" s="16">
        <f t="shared" si="8"/>
        <v>7.6</v>
      </c>
      <c r="Z26" s="16">
        <f t="shared" si="9"/>
        <v>7.5</v>
      </c>
      <c r="AA26" s="16">
        <f t="shared" si="10"/>
        <v>7.5</v>
      </c>
      <c r="AB26" s="16">
        <f t="shared" si="11"/>
        <v>7.4</v>
      </c>
      <c r="AC26" s="17">
        <f t="shared" si="12"/>
        <v>22.6</v>
      </c>
      <c r="AD26" s="17"/>
      <c r="AE26" s="16">
        <f t="shared" si="13"/>
        <v>7.8</v>
      </c>
      <c r="AF26" s="16">
        <f t="shared" si="14"/>
        <v>7.4</v>
      </c>
      <c r="AG26" s="16">
        <f t="shared" si="15"/>
        <v>7.2</v>
      </c>
      <c r="AH26" s="16">
        <f t="shared" si="16"/>
        <v>7.2</v>
      </c>
      <c r="AI26" s="16">
        <f t="shared" si="17"/>
        <v>7.1</v>
      </c>
      <c r="AJ26" s="17">
        <f t="shared" si="18"/>
        <v>21.8</v>
      </c>
      <c r="AK26" s="18"/>
      <c r="AL26" s="9">
        <f t="shared" si="19"/>
        <v>45500000</v>
      </c>
      <c r="AM26" s="9">
        <f t="shared" si="20"/>
        <v>22900.000000000004</v>
      </c>
      <c r="AN26" s="19">
        <f t="shared" si="21"/>
        <v>0.0367</v>
      </c>
      <c r="AO26" s="19">
        <f t="shared" si="22"/>
        <v>45522898.9367</v>
      </c>
      <c r="AP26" s="17"/>
      <c r="AQ26" s="9"/>
    </row>
    <row r="27" spans="1:43" ht="17.25" customHeight="1">
      <c r="A27" s="29">
        <v>21</v>
      </c>
      <c r="B27" s="118" t="str">
        <f>'低女'!B12</f>
        <v>杉元　鈴奈</v>
      </c>
      <c r="C27" s="118">
        <f>'低女'!C12</f>
        <v>2</v>
      </c>
      <c r="D27" s="118" t="str">
        <f>'低女'!D12</f>
        <v>熊本ＴＣ</v>
      </c>
      <c r="E27" s="127">
        <f>'低女'!E12</f>
        <v>7.4</v>
      </c>
      <c r="F27" s="127">
        <f>'低女'!F12</f>
        <v>7.5</v>
      </c>
      <c r="G27" s="127">
        <f>'低女'!G12</f>
        <v>7.2</v>
      </c>
      <c r="H27" s="127">
        <f>'低女'!H12</f>
        <v>7.8</v>
      </c>
      <c r="I27" s="127">
        <f>'低女'!I12</f>
        <v>7.5</v>
      </c>
      <c r="J27" s="128">
        <f t="shared" si="0"/>
        <v>22.4</v>
      </c>
      <c r="K27" s="129">
        <f>'低女'!K12</f>
        <v>7.5</v>
      </c>
      <c r="L27" s="129" t="str">
        <f>'低女'!L12</f>
        <v>7..3</v>
      </c>
      <c r="M27" s="129">
        <f>'低女'!M12</f>
        <v>7</v>
      </c>
      <c r="N27" s="129">
        <f>'低女'!N12</f>
        <v>7.5</v>
      </c>
      <c r="O27" s="129">
        <f>'低女'!O12</f>
        <v>7.5</v>
      </c>
      <c r="P27" s="129">
        <f>'低女'!P12</f>
        <v>1</v>
      </c>
      <c r="Q27" s="128">
        <f t="shared" si="1"/>
        <v>23</v>
      </c>
      <c r="R27" s="128">
        <f t="shared" si="23"/>
        <v>45.4</v>
      </c>
      <c r="S27" s="130">
        <f t="shared" si="3"/>
        <v>21</v>
      </c>
      <c r="T27" s="2">
        <f t="shared" si="4"/>
      </c>
      <c r="U27" s="17">
        <f t="shared" si="5"/>
        <v>22</v>
      </c>
      <c r="V27" s="9">
        <f t="shared" si="6"/>
        <v>21</v>
      </c>
      <c r="X27" s="16">
        <f t="shared" si="7"/>
        <v>7.8</v>
      </c>
      <c r="Y27" s="16">
        <f t="shared" si="8"/>
        <v>7.5</v>
      </c>
      <c r="Z27" s="16">
        <f t="shared" si="9"/>
        <v>7.5</v>
      </c>
      <c r="AA27" s="16">
        <f t="shared" si="10"/>
        <v>7.4</v>
      </c>
      <c r="AB27" s="16">
        <f t="shared" si="11"/>
        <v>7.2</v>
      </c>
      <c r="AC27" s="17">
        <f t="shared" si="12"/>
        <v>22.4</v>
      </c>
      <c r="AD27" s="17"/>
      <c r="AE27" s="16">
        <f t="shared" si="13"/>
        <v>7.5</v>
      </c>
      <c r="AF27" s="16">
        <f t="shared" si="14"/>
        <v>7.5</v>
      </c>
      <c r="AG27" s="16">
        <f t="shared" si="15"/>
        <v>7.5</v>
      </c>
      <c r="AH27" s="16">
        <f t="shared" si="16"/>
        <v>7</v>
      </c>
      <c r="AI27" s="16" t="e">
        <f t="shared" si="17"/>
        <v>#NUM!</v>
      </c>
      <c r="AJ27" s="17">
        <f t="shared" si="18"/>
        <v>22</v>
      </c>
      <c r="AK27" s="18"/>
      <c r="AL27" s="9">
        <f t="shared" si="19"/>
        <v>45400000</v>
      </c>
      <c r="AM27" s="9">
        <f t="shared" si="20"/>
        <v>23000</v>
      </c>
      <c r="AN27" s="19">
        <f t="shared" si="21"/>
        <v>0.0295</v>
      </c>
      <c r="AO27" s="19">
        <f t="shared" si="22"/>
        <v>45422999.0295</v>
      </c>
      <c r="AP27" s="17"/>
      <c r="AQ27" s="9"/>
    </row>
    <row r="28" spans="1:43" ht="17.25" customHeight="1">
      <c r="A28" s="29">
        <v>22</v>
      </c>
      <c r="B28" s="118" t="str">
        <f>'高以上女'!B12</f>
        <v>鎌田　優実</v>
      </c>
      <c r="C28" s="118">
        <f>'高以上女'!C12</f>
        <v>2</v>
      </c>
      <c r="D28" s="118" t="str">
        <f>'高以上女'!D12</f>
        <v>小林Ｔ．ＪＵＮＰＩＮ</v>
      </c>
      <c r="E28" s="131">
        <f>'高以上女'!E12</f>
        <v>7.8</v>
      </c>
      <c r="F28" s="131">
        <f>'高以上女'!F12</f>
        <v>7.8</v>
      </c>
      <c r="G28" s="131">
        <f>'高以上女'!G12</f>
        <v>7.4</v>
      </c>
      <c r="H28" s="131">
        <f>'高以上女'!H12</f>
        <v>7.6</v>
      </c>
      <c r="I28" s="131">
        <f>'高以上女'!I12</f>
        <v>7.6</v>
      </c>
      <c r="J28" s="128">
        <f t="shared" si="0"/>
        <v>23</v>
      </c>
      <c r="K28" s="129">
        <f>'高以上女'!K12</f>
        <v>6.2</v>
      </c>
      <c r="L28" s="129">
        <f>'高以上女'!L12</f>
        <v>6.8</v>
      </c>
      <c r="M28" s="129">
        <f>'高以上女'!M12</f>
        <v>6.2</v>
      </c>
      <c r="N28" s="129">
        <f>'高以上女'!N12</f>
        <v>6.1</v>
      </c>
      <c r="O28" s="129">
        <f>'高以上女'!O12</f>
        <v>6</v>
      </c>
      <c r="P28" s="129">
        <f>'高以上女'!P12</f>
        <v>3.9</v>
      </c>
      <c r="Q28" s="128">
        <f t="shared" si="1"/>
        <v>22.4</v>
      </c>
      <c r="R28" s="128">
        <f t="shared" si="23"/>
        <v>45.4</v>
      </c>
      <c r="S28" s="130">
        <f t="shared" si="3"/>
        <v>22</v>
      </c>
      <c r="T28" s="2">
        <f t="shared" si="4"/>
      </c>
      <c r="U28" s="17">
        <f t="shared" si="5"/>
        <v>18.5</v>
      </c>
      <c r="V28" s="9">
        <f t="shared" si="6"/>
        <v>21</v>
      </c>
      <c r="X28" s="16">
        <f t="shared" si="7"/>
        <v>7.8</v>
      </c>
      <c r="Y28" s="16">
        <f t="shared" si="8"/>
        <v>7.8</v>
      </c>
      <c r="Z28" s="16">
        <f t="shared" si="9"/>
        <v>7.6</v>
      </c>
      <c r="AA28" s="16">
        <f t="shared" si="10"/>
        <v>7.6</v>
      </c>
      <c r="AB28" s="16">
        <f t="shared" si="11"/>
        <v>7.4</v>
      </c>
      <c r="AC28" s="17">
        <f t="shared" si="12"/>
        <v>23</v>
      </c>
      <c r="AD28" s="17"/>
      <c r="AE28" s="16">
        <f t="shared" si="13"/>
        <v>6.8</v>
      </c>
      <c r="AF28" s="16">
        <f t="shared" si="14"/>
        <v>6.2</v>
      </c>
      <c r="AG28" s="16">
        <f t="shared" si="15"/>
        <v>6.2</v>
      </c>
      <c r="AH28" s="16">
        <f t="shared" si="16"/>
        <v>6.1</v>
      </c>
      <c r="AI28" s="16">
        <f t="shared" si="17"/>
        <v>6</v>
      </c>
      <c r="AJ28" s="17">
        <f t="shared" si="18"/>
        <v>18.5</v>
      </c>
      <c r="AK28" s="18"/>
      <c r="AL28" s="9">
        <f t="shared" si="19"/>
        <v>45400000</v>
      </c>
      <c r="AM28" s="9">
        <f t="shared" si="20"/>
        <v>22400</v>
      </c>
      <c r="AN28" s="19">
        <f t="shared" si="21"/>
        <v>0.031299999999999994</v>
      </c>
      <c r="AO28" s="19">
        <f t="shared" si="22"/>
        <v>45422396.1313</v>
      </c>
      <c r="AP28" s="17"/>
      <c r="AQ28" s="9"/>
    </row>
    <row r="29" spans="1:43" ht="17.25" customHeight="1">
      <c r="A29" s="29">
        <v>23</v>
      </c>
      <c r="B29" s="118" t="str">
        <f>'中女'!B9</f>
        <v>種子田　麻衣</v>
      </c>
      <c r="C29" s="118">
        <f>'中女'!C9</f>
        <v>1</v>
      </c>
      <c r="D29" s="118" t="str">
        <f>'中女'!D9</f>
        <v>小林Ｔ．ＪＵＮＰＩＮ</v>
      </c>
      <c r="E29" s="131">
        <f>'中女'!E9</f>
        <v>7.2</v>
      </c>
      <c r="F29" s="131">
        <f>'中女'!F9</f>
        <v>7.6</v>
      </c>
      <c r="G29" s="131">
        <f>'中女'!G9</f>
        <v>7.2</v>
      </c>
      <c r="H29" s="131">
        <f>'中女'!H9</f>
        <v>7.2</v>
      </c>
      <c r="I29" s="131">
        <f>'中女'!I9</f>
        <v>7.6</v>
      </c>
      <c r="J29" s="128">
        <f t="shared" si="0"/>
        <v>22</v>
      </c>
      <c r="K29" s="129">
        <f>'中女'!K9</f>
        <v>6.7</v>
      </c>
      <c r="L29" s="129">
        <f>'中女'!L9</f>
        <v>6.8</v>
      </c>
      <c r="M29" s="129">
        <f>'中女'!M9</f>
        <v>6.8</v>
      </c>
      <c r="N29" s="129">
        <f>'中女'!N9</f>
        <v>7.1</v>
      </c>
      <c r="O29" s="129">
        <f>'中女'!O9</f>
        <v>7.1</v>
      </c>
      <c r="P29" s="129">
        <f>'中女'!P9</f>
        <v>2.5</v>
      </c>
      <c r="Q29" s="128">
        <f t="shared" si="1"/>
        <v>23.2</v>
      </c>
      <c r="R29" s="128">
        <f t="shared" si="23"/>
        <v>45.2</v>
      </c>
      <c r="S29" s="130">
        <f t="shared" si="3"/>
        <v>23</v>
      </c>
      <c r="T29" s="2">
        <f t="shared" si="4"/>
      </c>
      <c r="U29" s="17">
        <f t="shared" si="5"/>
        <v>20.7</v>
      </c>
      <c r="V29" s="9">
        <f t="shared" si="6"/>
        <v>23</v>
      </c>
      <c r="X29" s="16">
        <f t="shared" si="7"/>
        <v>7.6</v>
      </c>
      <c r="Y29" s="16">
        <f t="shared" si="8"/>
        <v>7.6</v>
      </c>
      <c r="Z29" s="16">
        <f t="shared" si="9"/>
        <v>7.2</v>
      </c>
      <c r="AA29" s="16">
        <f t="shared" si="10"/>
        <v>7.2</v>
      </c>
      <c r="AB29" s="16">
        <f t="shared" si="11"/>
        <v>7.2</v>
      </c>
      <c r="AC29" s="17">
        <f t="shared" si="12"/>
        <v>22</v>
      </c>
      <c r="AD29" s="17"/>
      <c r="AE29" s="16">
        <f t="shared" si="13"/>
        <v>7.1</v>
      </c>
      <c r="AF29" s="16">
        <f t="shared" si="14"/>
        <v>7.1</v>
      </c>
      <c r="AG29" s="16">
        <f t="shared" si="15"/>
        <v>6.8</v>
      </c>
      <c r="AH29" s="16">
        <f t="shared" si="16"/>
        <v>6.8</v>
      </c>
      <c r="AI29" s="16">
        <f t="shared" si="17"/>
        <v>6.7</v>
      </c>
      <c r="AJ29" s="17">
        <f t="shared" si="18"/>
        <v>20.7</v>
      </c>
      <c r="AK29" s="18"/>
      <c r="AL29" s="9">
        <f t="shared" si="19"/>
        <v>45200000</v>
      </c>
      <c r="AM29" s="9">
        <f t="shared" si="20"/>
        <v>23200</v>
      </c>
      <c r="AN29" s="19">
        <f t="shared" si="21"/>
        <v>0.0345</v>
      </c>
      <c r="AO29" s="19">
        <f t="shared" si="22"/>
        <v>45223197.5345</v>
      </c>
      <c r="AP29" s="17"/>
      <c r="AQ29" s="9"/>
    </row>
    <row r="30" spans="1:41" ht="17.25" customHeight="1">
      <c r="A30" s="29">
        <v>24</v>
      </c>
      <c r="B30" s="118" t="str">
        <f>'高女'!B11</f>
        <v>壱岐　ほのか</v>
      </c>
      <c r="C30" s="118">
        <f>'高女'!C11</f>
        <v>5</v>
      </c>
      <c r="D30" s="118" t="str">
        <f>'高女'!D11</f>
        <v>小林Ｔ．ＪＵＮＰＩＮ</v>
      </c>
      <c r="E30" s="131">
        <f>'高女'!E11</f>
        <v>7.5</v>
      </c>
      <c r="F30" s="131">
        <f>'高女'!F11</f>
        <v>7.6</v>
      </c>
      <c r="G30" s="131">
        <f>'高女'!G11</f>
        <v>7.3</v>
      </c>
      <c r="H30" s="131">
        <f>'高女'!H11</f>
        <v>7.3</v>
      </c>
      <c r="I30" s="131">
        <f>'高女'!I11</f>
        <v>7</v>
      </c>
      <c r="J30" s="128">
        <f t="shared" si="0"/>
        <v>22.1</v>
      </c>
      <c r="K30" s="129">
        <f>'高女'!K11</f>
        <v>6.6</v>
      </c>
      <c r="L30" s="129">
        <f>'高女'!L11</f>
        <v>7.5</v>
      </c>
      <c r="M30" s="129">
        <f>'高女'!M11</f>
        <v>6.9</v>
      </c>
      <c r="N30" s="129">
        <f>'高女'!N11</f>
        <v>7.1</v>
      </c>
      <c r="O30" s="129">
        <f>'高女'!O11</f>
        <v>7.3</v>
      </c>
      <c r="P30" s="129">
        <f>'高女'!P11</f>
        <v>1.8</v>
      </c>
      <c r="Q30" s="128">
        <f t="shared" si="1"/>
        <v>23.099999999999998</v>
      </c>
      <c r="R30" s="128">
        <f t="shared" si="23"/>
        <v>45.2</v>
      </c>
      <c r="S30" s="130">
        <f t="shared" si="3"/>
        <v>24</v>
      </c>
      <c r="T30" s="2">
        <f t="shared" si="4"/>
      </c>
      <c r="U30" s="17">
        <f t="shared" si="5"/>
        <v>21.299999999999997</v>
      </c>
      <c r="V30" s="9">
        <f t="shared" si="6"/>
        <v>23</v>
      </c>
      <c r="W30" s="9"/>
      <c r="X30" s="16">
        <f t="shared" si="7"/>
        <v>7.6</v>
      </c>
      <c r="Y30" s="16">
        <f t="shared" si="8"/>
        <v>7.5</v>
      </c>
      <c r="Z30" s="16">
        <f t="shared" si="9"/>
        <v>7.3</v>
      </c>
      <c r="AA30" s="16">
        <f t="shared" si="10"/>
        <v>7.3</v>
      </c>
      <c r="AB30" s="16">
        <f t="shared" si="11"/>
        <v>7</v>
      </c>
      <c r="AC30" s="17">
        <f t="shared" si="12"/>
        <v>22.1</v>
      </c>
      <c r="AD30" s="17"/>
      <c r="AE30" s="16">
        <f t="shared" si="13"/>
        <v>7.5</v>
      </c>
      <c r="AF30" s="16">
        <f t="shared" si="14"/>
        <v>7.3</v>
      </c>
      <c r="AG30" s="16">
        <f t="shared" si="15"/>
        <v>7.1</v>
      </c>
      <c r="AH30" s="16">
        <f t="shared" si="16"/>
        <v>6.9</v>
      </c>
      <c r="AI30" s="16">
        <f t="shared" si="17"/>
        <v>6.6</v>
      </c>
      <c r="AJ30" s="17">
        <f t="shared" si="18"/>
        <v>21.299999999999997</v>
      </c>
      <c r="AK30" s="18"/>
      <c r="AL30" s="9">
        <f t="shared" si="19"/>
        <v>45200000</v>
      </c>
      <c r="AM30" s="9">
        <f t="shared" si="20"/>
        <v>23099.999999999996</v>
      </c>
      <c r="AN30" s="19">
        <f t="shared" si="21"/>
        <v>0.0354</v>
      </c>
      <c r="AO30" s="19">
        <f t="shared" si="22"/>
        <v>45223098.2354</v>
      </c>
    </row>
    <row r="31" spans="1:41" ht="17.25" customHeight="1">
      <c r="A31" s="29">
        <v>25</v>
      </c>
      <c r="B31" s="118" t="str">
        <f>'高女'!B9</f>
        <v>家吉舞理</v>
      </c>
      <c r="C31" s="118">
        <f>'高女'!C9</f>
        <v>5</v>
      </c>
      <c r="D31" s="118" t="str">
        <f>'高女'!D9</f>
        <v>ＬＵＫＡ</v>
      </c>
      <c r="E31" s="131">
        <f>'高女'!E9</f>
        <v>7.3</v>
      </c>
      <c r="F31" s="131">
        <f>'高女'!F9</f>
        <v>7.3</v>
      </c>
      <c r="G31" s="131">
        <f>'高女'!G9</f>
        <v>6.8</v>
      </c>
      <c r="H31" s="131">
        <f>'高女'!H9</f>
        <v>7.2</v>
      </c>
      <c r="I31" s="131">
        <f>'高女'!I9</f>
        <v>6.9</v>
      </c>
      <c r="J31" s="128">
        <f t="shared" si="0"/>
        <v>21.4</v>
      </c>
      <c r="K31" s="129">
        <f>'高女'!K9</f>
        <v>7.5</v>
      </c>
      <c r="L31" s="129">
        <f>'高女'!L9</f>
        <v>7.4</v>
      </c>
      <c r="M31" s="129">
        <f>'高女'!M9</f>
        <v>7.1</v>
      </c>
      <c r="N31" s="129">
        <f>'高女'!N9</f>
        <v>7.4</v>
      </c>
      <c r="O31" s="129">
        <f>'高女'!O9</f>
        <v>7.1</v>
      </c>
      <c r="P31" s="129">
        <f>'高女'!P9</f>
        <v>1.8</v>
      </c>
      <c r="Q31" s="128">
        <f t="shared" si="1"/>
        <v>23.7</v>
      </c>
      <c r="R31" s="128">
        <f t="shared" si="23"/>
        <v>45.1</v>
      </c>
      <c r="S31" s="130">
        <f t="shared" si="3"/>
        <v>25</v>
      </c>
      <c r="T31" s="2">
        <f t="shared" si="4"/>
      </c>
      <c r="U31" s="17">
        <f t="shared" si="5"/>
        <v>21.9</v>
      </c>
      <c r="V31" s="9">
        <f t="shared" si="6"/>
        <v>25</v>
      </c>
      <c r="W31" s="9"/>
      <c r="X31" s="16">
        <f t="shared" si="7"/>
        <v>7.3</v>
      </c>
      <c r="Y31" s="16">
        <f t="shared" si="8"/>
        <v>7.3</v>
      </c>
      <c r="Z31" s="16">
        <f t="shared" si="9"/>
        <v>7.2</v>
      </c>
      <c r="AA31" s="16">
        <f t="shared" si="10"/>
        <v>6.9</v>
      </c>
      <c r="AB31" s="16">
        <f t="shared" si="11"/>
        <v>6.8</v>
      </c>
      <c r="AC31" s="17">
        <f t="shared" si="12"/>
        <v>21.4</v>
      </c>
      <c r="AD31" s="17"/>
      <c r="AE31" s="16">
        <f t="shared" si="13"/>
        <v>7.5</v>
      </c>
      <c r="AF31" s="16">
        <f t="shared" si="14"/>
        <v>7.4</v>
      </c>
      <c r="AG31" s="16">
        <f t="shared" si="15"/>
        <v>7.4</v>
      </c>
      <c r="AH31" s="16">
        <f t="shared" si="16"/>
        <v>7.1</v>
      </c>
      <c r="AI31" s="16">
        <f t="shared" si="17"/>
        <v>7.1</v>
      </c>
      <c r="AJ31" s="17">
        <f t="shared" si="18"/>
        <v>21.9</v>
      </c>
      <c r="AK31" s="18"/>
      <c r="AL31" s="9">
        <f t="shared" si="19"/>
        <v>45100000</v>
      </c>
      <c r="AM31" s="9">
        <f t="shared" si="20"/>
        <v>23700</v>
      </c>
      <c r="AN31" s="19">
        <f t="shared" si="21"/>
        <v>0.0365</v>
      </c>
      <c r="AO31" s="19">
        <f t="shared" si="22"/>
        <v>45123698.2365</v>
      </c>
    </row>
    <row r="32" spans="1:41" ht="17.25" customHeight="1">
      <c r="A32" s="29">
        <v>26</v>
      </c>
      <c r="B32" s="118" t="str">
        <f>'高以上女'!B8</f>
        <v>徳田菜々美</v>
      </c>
      <c r="C32" s="118">
        <f>'高以上女'!C8</f>
        <v>1</v>
      </c>
      <c r="D32" s="118" t="str">
        <f>'高以上女'!D8</f>
        <v>ＴＣ・ＲＡＲＡ</v>
      </c>
      <c r="E32" s="131">
        <f>'高以上女'!E8</f>
        <v>7.2</v>
      </c>
      <c r="F32" s="131">
        <f>'高以上女'!F8</f>
        <v>7</v>
      </c>
      <c r="G32" s="131">
        <f>'高以上女'!G8</f>
        <v>7</v>
      </c>
      <c r="H32" s="131">
        <f>'高以上女'!H8</f>
        <v>6.8</v>
      </c>
      <c r="I32" s="131">
        <f>'高以上女'!I8</f>
        <v>7.3</v>
      </c>
      <c r="J32" s="128">
        <f t="shared" si="0"/>
        <v>21.2</v>
      </c>
      <c r="K32" s="129">
        <f>'高以上女'!K8</f>
        <v>7.1</v>
      </c>
      <c r="L32" s="129">
        <f>'高以上女'!L8</f>
        <v>7</v>
      </c>
      <c r="M32" s="129">
        <f>'高以上女'!M8</f>
        <v>6.8</v>
      </c>
      <c r="N32" s="129">
        <f>'高以上女'!N8</f>
        <v>6.9</v>
      </c>
      <c r="O32" s="129">
        <f>'高以上女'!O8</f>
        <v>7.1</v>
      </c>
      <c r="P32" s="129">
        <f>'高以上女'!P8</f>
        <v>2.6</v>
      </c>
      <c r="Q32" s="128">
        <f t="shared" si="1"/>
        <v>23.6</v>
      </c>
      <c r="R32" s="128">
        <f t="shared" si="23"/>
        <v>44.8</v>
      </c>
      <c r="S32" s="130">
        <f t="shared" si="3"/>
        <v>26</v>
      </c>
      <c r="T32" s="2">
        <f t="shared" si="4"/>
      </c>
      <c r="U32" s="17">
        <f t="shared" si="5"/>
        <v>21</v>
      </c>
      <c r="V32" s="9">
        <f t="shared" si="6"/>
        <v>26</v>
      </c>
      <c r="W32" s="9"/>
      <c r="X32" s="16">
        <f t="shared" si="7"/>
        <v>7.3</v>
      </c>
      <c r="Y32" s="16">
        <f t="shared" si="8"/>
        <v>7.2</v>
      </c>
      <c r="Z32" s="16">
        <f t="shared" si="9"/>
        <v>7</v>
      </c>
      <c r="AA32" s="16">
        <f t="shared" si="10"/>
        <v>7</v>
      </c>
      <c r="AB32" s="16">
        <f t="shared" si="11"/>
        <v>6.8</v>
      </c>
      <c r="AC32" s="17">
        <f t="shared" si="12"/>
        <v>21.2</v>
      </c>
      <c r="AD32" s="17"/>
      <c r="AE32" s="16">
        <f t="shared" si="13"/>
        <v>7.1</v>
      </c>
      <c r="AF32" s="16">
        <f t="shared" si="14"/>
        <v>7.1</v>
      </c>
      <c r="AG32" s="16">
        <f t="shared" si="15"/>
        <v>7</v>
      </c>
      <c r="AH32" s="16">
        <f t="shared" si="16"/>
        <v>6.9</v>
      </c>
      <c r="AI32" s="16">
        <f t="shared" si="17"/>
        <v>6.8</v>
      </c>
      <c r="AJ32" s="17">
        <f t="shared" si="18"/>
        <v>21</v>
      </c>
      <c r="AK32" s="18"/>
      <c r="AL32" s="9">
        <f t="shared" si="19"/>
        <v>44800000</v>
      </c>
      <c r="AM32" s="9">
        <f t="shared" si="20"/>
        <v>23600</v>
      </c>
      <c r="AN32" s="19">
        <f t="shared" si="21"/>
        <v>0.0349</v>
      </c>
      <c r="AO32" s="19">
        <f t="shared" si="22"/>
        <v>44823597.4349</v>
      </c>
    </row>
    <row r="33" spans="1:41" ht="17.25" customHeight="1">
      <c r="A33" s="29">
        <v>27</v>
      </c>
      <c r="B33" s="118" t="str">
        <f>'高女'!B8</f>
        <v>武内　咲英</v>
      </c>
      <c r="C33" s="118">
        <f>'高女'!C8</f>
        <v>4</v>
      </c>
      <c r="D33" s="118" t="str">
        <f>'高女'!D8</f>
        <v>八代ＴＣ</v>
      </c>
      <c r="E33" s="131">
        <f>'高女'!E8</f>
        <v>6.9</v>
      </c>
      <c r="F33" s="131">
        <f>'高女'!F8</f>
        <v>7</v>
      </c>
      <c r="G33" s="131">
        <f>'高女'!G8</f>
        <v>7</v>
      </c>
      <c r="H33" s="131">
        <f>'高女'!H8</f>
        <v>7.1</v>
      </c>
      <c r="I33" s="131">
        <f>'高女'!I8</f>
        <v>7.2</v>
      </c>
      <c r="J33" s="128">
        <f t="shared" si="0"/>
        <v>21.1</v>
      </c>
      <c r="K33" s="129">
        <f>'高女'!K8</f>
        <v>7.3</v>
      </c>
      <c r="L33" s="129">
        <f>'高女'!L8</f>
        <v>7.1</v>
      </c>
      <c r="M33" s="129">
        <f>'高女'!M8</f>
        <v>7.4</v>
      </c>
      <c r="N33" s="129">
        <f>'高女'!N8</f>
        <v>7.6</v>
      </c>
      <c r="O33" s="129">
        <f>'高女'!O8</f>
        <v>7.3</v>
      </c>
      <c r="P33" s="129">
        <f>'高女'!P8</f>
        <v>1.3</v>
      </c>
      <c r="Q33" s="128">
        <f t="shared" si="1"/>
        <v>23.3</v>
      </c>
      <c r="R33" s="128">
        <f t="shared" si="23"/>
        <v>44.4</v>
      </c>
      <c r="S33" s="130">
        <f t="shared" si="3"/>
        <v>27</v>
      </c>
      <c r="T33" s="2">
        <f t="shared" si="4"/>
      </c>
      <c r="U33" s="17">
        <f t="shared" si="5"/>
        <v>22</v>
      </c>
      <c r="V33" s="9">
        <f t="shared" si="6"/>
        <v>27</v>
      </c>
      <c r="W33" s="9"/>
      <c r="X33" s="16">
        <f t="shared" si="7"/>
        <v>7.2</v>
      </c>
      <c r="Y33" s="16">
        <f t="shared" si="8"/>
        <v>7.1</v>
      </c>
      <c r="Z33" s="16">
        <f t="shared" si="9"/>
        <v>7</v>
      </c>
      <c r="AA33" s="16">
        <f t="shared" si="10"/>
        <v>7</v>
      </c>
      <c r="AB33" s="16">
        <f t="shared" si="11"/>
        <v>6.9</v>
      </c>
      <c r="AC33" s="17">
        <f t="shared" si="12"/>
        <v>21.1</v>
      </c>
      <c r="AD33" s="17"/>
      <c r="AE33" s="16">
        <f t="shared" si="13"/>
        <v>7.6</v>
      </c>
      <c r="AF33" s="16">
        <f t="shared" si="14"/>
        <v>7.4</v>
      </c>
      <c r="AG33" s="16">
        <f t="shared" si="15"/>
        <v>7.3</v>
      </c>
      <c r="AH33" s="16">
        <f t="shared" si="16"/>
        <v>7.3</v>
      </c>
      <c r="AI33" s="16">
        <f t="shared" si="17"/>
        <v>7.1</v>
      </c>
      <c r="AJ33" s="17">
        <f t="shared" si="18"/>
        <v>22</v>
      </c>
      <c r="AK33" s="18"/>
      <c r="AL33" s="9">
        <f t="shared" si="19"/>
        <v>44400000</v>
      </c>
      <c r="AM33" s="9">
        <f t="shared" si="20"/>
        <v>23300</v>
      </c>
      <c r="AN33" s="19">
        <f t="shared" si="21"/>
        <v>0.036699999999999997</v>
      </c>
      <c r="AO33" s="19">
        <f t="shared" si="22"/>
        <v>44423298.7367</v>
      </c>
    </row>
    <row r="34" spans="1:41" ht="17.25" customHeight="1">
      <c r="A34" s="29">
        <v>28</v>
      </c>
      <c r="B34" s="118" t="str">
        <f>'中女'!B7</f>
        <v>間　愛有光</v>
      </c>
      <c r="C34" s="118">
        <f>'中女'!C7</f>
        <v>2</v>
      </c>
      <c r="D34" s="118" t="str">
        <f>'中女'!D7</f>
        <v>スペースウォーク</v>
      </c>
      <c r="E34" s="131">
        <f>'中女'!E7</f>
        <v>6.9</v>
      </c>
      <c r="F34" s="131">
        <f>'中女'!F7</f>
        <v>6.6</v>
      </c>
      <c r="G34" s="131">
        <f>'中女'!G7</f>
        <v>7.1</v>
      </c>
      <c r="H34" s="131">
        <f>'中女'!H7</f>
        <v>6.7</v>
      </c>
      <c r="I34" s="131">
        <f>'中女'!I7</f>
        <v>7.1</v>
      </c>
      <c r="J34" s="128">
        <f t="shared" si="0"/>
        <v>20.7</v>
      </c>
      <c r="K34" s="129">
        <f>'中女'!K7</f>
        <v>7.3</v>
      </c>
      <c r="L34" s="129">
        <f>'中女'!L7</f>
        <v>6.9</v>
      </c>
      <c r="M34" s="129">
        <f>'中女'!M7</f>
        <v>7.1</v>
      </c>
      <c r="N34" s="129">
        <f>'中女'!N7</f>
        <v>7</v>
      </c>
      <c r="O34" s="129">
        <f>'中女'!O7</f>
        <v>7.3</v>
      </c>
      <c r="P34" s="129">
        <f>'中女'!P7</f>
        <v>2</v>
      </c>
      <c r="Q34" s="128">
        <f t="shared" si="1"/>
        <v>23.4</v>
      </c>
      <c r="R34" s="128">
        <f t="shared" si="23"/>
        <v>44.1</v>
      </c>
      <c r="S34" s="130">
        <f t="shared" si="3"/>
        <v>28</v>
      </c>
      <c r="T34" s="2">
        <f t="shared" si="4"/>
      </c>
      <c r="U34" s="17">
        <f t="shared" si="5"/>
        <v>21.4</v>
      </c>
      <c r="V34" s="9">
        <f t="shared" si="6"/>
        <v>28</v>
      </c>
      <c r="X34" s="16">
        <f t="shared" si="7"/>
        <v>7.1</v>
      </c>
      <c r="Y34" s="16">
        <f t="shared" si="8"/>
        <v>7.1</v>
      </c>
      <c r="Z34" s="16">
        <f t="shared" si="9"/>
        <v>6.9</v>
      </c>
      <c r="AA34" s="16">
        <f t="shared" si="10"/>
        <v>6.7</v>
      </c>
      <c r="AB34" s="16">
        <f t="shared" si="11"/>
        <v>6.6</v>
      </c>
      <c r="AC34" s="17">
        <f t="shared" si="12"/>
        <v>20.7</v>
      </c>
      <c r="AD34" s="17"/>
      <c r="AE34" s="16">
        <f t="shared" si="13"/>
        <v>7.3</v>
      </c>
      <c r="AF34" s="16">
        <f t="shared" si="14"/>
        <v>7.3</v>
      </c>
      <c r="AG34" s="16">
        <f t="shared" si="15"/>
        <v>7.1</v>
      </c>
      <c r="AH34" s="16">
        <f t="shared" si="16"/>
        <v>7</v>
      </c>
      <c r="AI34" s="16">
        <f t="shared" si="17"/>
        <v>6.9</v>
      </c>
      <c r="AJ34" s="17">
        <f t="shared" si="18"/>
        <v>21.4</v>
      </c>
      <c r="AK34" s="18"/>
      <c r="AL34" s="9">
        <f t="shared" si="19"/>
        <v>44100000</v>
      </c>
      <c r="AM34" s="9">
        <f t="shared" si="20"/>
        <v>23400</v>
      </c>
      <c r="AN34" s="19">
        <f t="shared" si="21"/>
        <v>0.03559999999999999</v>
      </c>
      <c r="AO34" s="19">
        <f t="shared" si="22"/>
        <v>44123398.0356</v>
      </c>
    </row>
    <row r="35" spans="1:41" ht="17.25" customHeight="1">
      <c r="A35" s="29">
        <v>29</v>
      </c>
      <c r="B35" s="118" t="str">
        <f>'高女'!B13</f>
        <v>大場愛実</v>
      </c>
      <c r="C35" s="118">
        <f>'高女'!C13</f>
        <v>5</v>
      </c>
      <c r="D35" s="118" t="str">
        <f>'高女'!D13</f>
        <v>エアーフロート</v>
      </c>
      <c r="E35" s="131">
        <f>'高女'!E13</f>
        <v>6.8</v>
      </c>
      <c r="F35" s="131">
        <f>'高女'!F13</f>
        <v>7.1</v>
      </c>
      <c r="G35" s="131">
        <f>'高女'!G13</f>
        <v>7.2</v>
      </c>
      <c r="H35" s="131">
        <f>'高女'!H13</f>
        <v>7</v>
      </c>
      <c r="I35" s="131">
        <f>'高女'!I13</f>
        <v>7.3</v>
      </c>
      <c r="J35" s="128">
        <f t="shared" si="0"/>
        <v>21.3</v>
      </c>
      <c r="K35" s="129">
        <f>'高女'!K13</f>
        <v>6.9</v>
      </c>
      <c r="L35" s="129">
        <f>'高女'!L13</f>
        <v>6.8</v>
      </c>
      <c r="M35" s="129">
        <f>'高女'!M13</f>
        <v>7.5</v>
      </c>
      <c r="N35" s="129">
        <f>'高女'!N13</f>
        <v>7.1</v>
      </c>
      <c r="O35" s="129">
        <f>'高女'!O13</f>
        <v>7</v>
      </c>
      <c r="P35" s="129">
        <f>'高女'!P13</f>
        <v>1.6</v>
      </c>
      <c r="Q35" s="128">
        <f t="shared" si="1"/>
        <v>22.6</v>
      </c>
      <c r="R35" s="128">
        <f t="shared" si="23"/>
        <v>43.9</v>
      </c>
      <c r="S35" s="130">
        <f t="shared" si="3"/>
        <v>29</v>
      </c>
      <c r="T35" s="2">
        <f t="shared" si="4"/>
      </c>
      <c r="U35" s="17">
        <f t="shared" si="5"/>
        <v>21</v>
      </c>
      <c r="V35" s="9">
        <f t="shared" si="6"/>
        <v>29</v>
      </c>
      <c r="X35" s="16">
        <f t="shared" si="7"/>
        <v>7.3</v>
      </c>
      <c r="Y35" s="16">
        <f t="shared" si="8"/>
        <v>7.2</v>
      </c>
      <c r="Z35" s="16">
        <f t="shared" si="9"/>
        <v>7.1</v>
      </c>
      <c r="AA35" s="16">
        <f t="shared" si="10"/>
        <v>7</v>
      </c>
      <c r="AB35" s="16">
        <f t="shared" si="11"/>
        <v>6.8</v>
      </c>
      <c r="AC35" s="17">
        <f t="shared" si="12"/>
        <v>21.3</v>
      </c>
      <c r="AD35" s="17"/>
      <c r="AE35" s="16">
        <f t="shared" si="13"/>
        <v>7.5</v>
      </c>
      <c r="AF35" s="16">
        <f t="shared" si="14"/>
        <v>7.1</v>
      </c>
      <c r="AG35" s="16">
        <f t="shared" si="15"/>
        <v>7</v>
      </c>
      <c r="AH35" s="16">
        <f t="shared" si="16"/>
        <v>6.9</v>
      </c>
      <c r="AI35" s="16">
        <f t="shared" si="17"/>
        <v>6.8</v>
      </c>
      <c r="AJ35" s="17">
        <f t="shared" si="18"/>
        <v>21</v>
      </c>
      <c r="AK35" s="18"/>
      <c r="AL35" s="9">
        <f t="shared" si="19"/>
        <v>43900000</v>
      </c>
      <c r="AM35" s="9">
        <f t="shared" si="20"/>
        <v>22600</v>
      </c>
      <c r="AN35" s="19">
        <f t="shared" si="21"/>
        <v>0.0353</v>
      </c>
      <c r="AO35" s="19">
        <f t="shared" si="22"/>
        <v>43922598.4353</v>
      </c>
    </row>
    <row r="36" spans="1:41" s="27" customFormat="1" ht="17.25" customHeight="1">
      <c r="A36" s="29">
        <v>30</v>
      </c>
      <c r="B36" s="118" t="str">
        <f>'高女'!B15</f>
        <v>植松　綾菜</v>
      </c>
      <c r="C36" s="118">
        <f>'高女'!C15</f>
        <v>4</v>
      </c>
      <c r="D36" s="118" t="str">
        <f>'高女'!D15</f>
        <v>八代ＴＣ</v>
      </c>
      <c r="E36" s="131">
        <f>'高女'!E15</f>
        <v>7.2</v>
      </c>
      <c r="F36" s="131">
        <f>'高女'!F15</f>
        <v>7.1</v>
      </c>
      <c r="G36" s="131">
        <f>'高女'!G15</f>
        <v>6.9</v>
      </c>
      <c r="H36" s="131">
        <f>'高女'!H15</f>
        <v>6.8</v>
      </c>
      <c r="I36" s="131">
        <f>'高女'!I15</f>
        <v>6.9</v>
      </c>
      <c r="J36" s="128">
        <f t="shared" si="0"/>
        <v>20.9</v>
      </c>
      <c r="K36" s="129">
        <f>'高女'!K15</f>
        <v>6.7</v>
      </c>
      <c r="L36" s="129">
        <f>'高女'!L15</f>
        <v>7.2</v>
      </c>
      <c r="M36" s="129">
        <f>'高女'!M15</f>
        <v>6.9</v>
      </c>
      <c r="N36" s="129">
        <f>'高女'!N15</f>
        <v>7.2</v>
      </c>
      <c r="O36" s="129">
        <f>'高女'!O15</f>
        <v>7.1</v>
      </c>
      <c r="P36" s="129">
        <f>'高女'!P15</f>
        <v>1.3</v>
      </c>
      <c r="Q36" s="128">
        <f t="shared" si="1"/>
        <v>22.500000000000004</v>
      </c>
      <c r="R36" s="128">
        <f t="shared" si="23"/>
        <v>43.4</v>
      </c>
      <c r="S36" s="130">
        <f t="shared" si="3"/>
        <v>30</v>
      </c>
      <c r="T36" s="2">
        <f t="shared" si="4"/>
      </c>
      <c r="U36" s="17">
        <f t="shared" si="5"/>
        <v>21.200000000000003</v>
      </c>
      <c r="V36" s="9">
        <f t="shared" si="6"/>
        <v>30</v>
      </c>
      <c r="W36" s="9"/>
      <c r="X36" s="16">
        <f t="shared" si="7"/>
        <v>7.2</v>
      </c>
      <c r="Y36" s="16">
        <f t="shared" si="8"/>
        <v>7.1</v>
      </c>
      <c r="Z36" s="16">
        <f t="shared" si="9"/>
        <v>6.9</v>
      </c>
      <c r="AA36" s="16">
        <f t="shared" si="10"/>
        <v>6.9</v>
      </c>
      <c r="AB36" s="16">
        <f t="shared" si="11"/>
        <v>6.8</v>
      </c>
      <c r="AC36" s="17">
        <f t="shared" si="12"/>
        <v>20.9</v>
      </c>
      <c r="AD36" s="17"/>
      <c r="AE36" s="16">
        <f t="shared" si="13"/>
        <v>7.2</v>
      </c>
      <c r="AF36" s="16">
        <f t="shared" si="14"/>
        <v>7.2</v>
      </c>
      <c r="AG36" s="16">
        <f t="shared" si="15"/>
        <v>7.1</v>
      </c>
      <c r="AH36" s="16">
        <f t="shared" si="16"/>
        <v>6.9</v>
      </c>
      <c r="AI36" s="16">
        <f t="shared" si="17"/>
        <v>6.7</v>
      </c>
      <c r="AJ36" s="17">
        <f t="shared" si="18"/>
        <v>21.200000000000003</v>
      </c>
      <c r="AK36" s="18"/>
      <c r="AL36" s="9">
        <f t="shared" si="19"/>
        <v>43400000</v>
      </c>
      <c r="AM36" s="9">
        <f t="shared" si="20"/>
        <v>22500.000000000004</v>
      </c>
      <c r="AN36" s="19">
        <f t="shared" si="21"/>
        <v>0.0351</v>
      </c>
      <c r="AO36" s="19">
        <f t="shared" si="22"/>
        <v>43422498.7351</v>
      </c>
    </row>
    <row r="37" spans="1:41" s="27" customFormat="1" ht="17.25" customHeight="1">
      <c r="A37" s="29">
        <v>31</v>
      </c>
      <c r="B37" s="118" t="str">
        <f>'高女'!B21</f>
        <v>家吉理音</v>
      </c>
      <c r="C37" s="118">
        <f>'高女'!C21</f>
        <v>4</v>
      </c>
      <c r="D37" s="118" t="str">
        <f>'高女'!D21</f>
        <v>ＬＵＫＡ</v>
      </c>
      <c r="E37" s="131">
        <f>'高女'!E21</f>
        <v>6.8</v>
      </c>
      <c r="F37" s="131">
        <f>'高女'!F21</f>
        <v>6.9</v>
      </c>
      <c r="G37" s="131">
        <f>'高女'!G21</f>
        <v>6.9</v>
      </c>
      <c r="H37" s="131">
        <f>'高女'!H21</f>
        <v>6.7</v>
      </c>
      <c r="I37" s="131">
        <f>'高女'!I21</f>
        <v>7.1</v>
      </c>
      <c r="J37" s="128">
        <f t="shared" si="0"/>
        <v>20.6</v>
      </c>
      <c r="K37" s="129">
        <f>'高女'!K21</f>
        <v>6.7</v>
      </c>
      <c r="L37" s="129">
        <f>'高女'!L21</f>
        <v>6.8</v>
      </c>
      <c r="M37" s="129">
        <f>'高女'!M21</f>
        <v>7.1</v>
      </c>
      <c r="N37" s="129">
        <f>'高女'!N21</f>
        <v>7.1</v>
      </c>
      <c r="O37" s="129">
        <f>'高女'!O21</f>
        <v>6.8</v>
      </c>
      <c r="P37" s="129">
        <f>'高女'!P21</f>
        <v>1.8</v>
      </c>
      <c r="Q37" s="128">
        <f t="shared" si="1"/>
        <v>22.5</v>
      </c>
      <c r="R37" s="128">
        <f t="shared" si="23"/>
        <v>43.1</v>
      </c>
      <c r="S37" s="130">
        <f t="shared" si="3"/>
        <v>31</v>
      </c>
      <c r="T37" s="2">
        <f t="shared" si="4"/>
      </c>
      <c r="U37" s="17">
        <f t="shared" si="5"/>
        <v>20.7</v>
      </c>
      <c r="V37" s="9">
        <f t="shared" si="6"/>
        <v>31</v>
      </c>
      <c r="W37" s="9"/>
      <c r="X37" s="16">
        <f t="shared" si="7"/>
        <v>7.1</v>
      </c>
      <c r="Y37" s="16">
        <f t="shared" si="8"/>
        <v>6.9</v>
      </c>
      <c r="Z37" s="16">
        <f t="shared" si="9"/>
        <v>6.9</v>
      </c>
      <c r="AA37" s="16">
        <f t="shared" si="10"/>
        <v>6.8</v>
      </c>
      <c r="AB37" s="16">
        <f t="shared" si="11"/>
        <v>6.7</v>
      </c>
      <c r="AC37" s="17">
        <f t="shared" si="12"/>
        <v>20.6</v>
      </c>
      <c r="AD37" s="17"/>
      <c r="AE37" s="16">
        <f t="shared" si="13"/>
        <v>7.1</v>
      </c>
      <c r="AF37" s="16">
        <f t="shared" si="14"/>
        <v>7.1</v>
      </c>
      <c r="AG37" s="16">
        <f t="shared" si="15"/>
        <v>6.8</v>
      </c>
      <c r="AH37" s="16">
        <f t="shared" si="16"/>
        <v>6.8</v>
      </c>
      <c r="AI37" s="16">
        <f t="shared" si="17"/>
        <v>6.7</v>
      </c>
      <c r="AJ37" s="17">
        <f t="shared" si="18"/>
        <v>20.7</v>
      </c>
      <c r="AK37" s="18"/>
      <c r="AL37" s="9">
        <f t="shared" si="19"/>
        <v>43100000</v>
      </c>
      <c r="AM37" s="9">
        <f t="shared" si="20"/>
        <v>22500</v>
      </c>
      <c r="AN37" s="19">
        <f t="shared" si="21"/>
        <v>0.0345</v>
      </c>
      <c r="AO37" s="19">
        <f t="shared" si="22"/>
        <v>43122498.2345</v>
      </c>
    </row>
    <row r="38" spans="1:41" s="27" customFormat="1" ht="17.25" customHeight="1">
      <c r="A38" s="29">
        <v>32</v>
      </c>
      <c r="B38" s="118" t="str">
        <f>'高以上女'!B9</f>
        <v>川越　琴音</v>
      </c>
      <c r="C38" s="118">
        <f>'高以上女'!C9</f>
        <v>2</v>
      </c>
      <c r="D38" s="118" t="str">
        <f>'高以上女'!D9</f>
        <v>小林Ｔ．ＪＵＮＰＩＮ</v>
      </c>
      <c r="E38" s="131">
        <f>'高以上女'!E9</f>
        <v>7.2</v>
      </c>
      <c r="F38" s="131">
        <f>'高以上女'!F9</f>
        <v>6.9</v>
      </c>
      <c r="G38" s="131">
        <f>'高以上女'!G9</f>
        <v>6.9</v>
      </c>
      <c r="H38" s="131">
        <f>'高以上女'!H9</f>
        <v>7</v>
      </c>
      <c r="I38" s="131">
        <f>'高以上女'!I9</f>
        <v>7.1</v>
      </c>
      <c r="J38" s="128">
        <f t="shared" si="0"/>
        <v>21</v>
      </c>
      <c r="K38" s="129">
        <f>'高以上女'!K9</f>
        <v>6.8</v>
      </c>
      <c r="L38" s="129">
        <f>'高以上女'!L9</f>
        <v>6.5</v>
      </c>
      <c r="M38" s="129">
        <f>'高以上女'!M9</f>
        <v>5.7</v>
      </c>
      <c r="N38" s="129">
        <f>'高以上女'!N9</f>
        <v>6.6</v>
      </c>
      <c r="O38" s="129">
        <f>'高以上女'!O9</f>
        <v>6.5</v>
      </c>
      <c r="P38" s="129">
        <f>'高以上女'!P9</f>
        <v>2.4</v>
      </c>
      <c r="Q38" s="128">
        <f t="shared" si="1"/>
        <v>22</v>
      </c>
      <c r="R38" s="128">
        <f t="shared" si="23"/>
        <v>43</v>
      </c>
      <c r="S38" s="130">
        <f t="shared" si="3"/>
        <v>32</v>
      </c>
      <c r="T38" s="2">
        <f t="shared" si="4"/>
      </c>
      <c r="U38" s="17">
        <f t="shared" si="5"/>
        <v>19.6</v>
      </c>
      <c r="V38" s="9">
        <f t="shared" si="6"/>
        <v>32</v>
      </c>
      <c r="W38" s="9"/>
      <c r="X38" s="16">
        <f t="shared" si="7"/>
        <v>7.2</v>
      </c>
      <c r="Y38" s="16">
        <f t="shared" si="8"/>
        <v>7.1</v>
      </c>
      <c r="Z38" s="16">
        <f t="shared" si="9"/>
        <v>7</v>
      </c>
      <c r="AA38" s="16">
        <f t="shared" si="10"/>
        <v>6.9</v>
      </c>
      <c r="AB38" s="16">
        <f t="shared" si="11"/>
        <v>6.9</v>
      </c>
      <c r="AC38" s="17">
        <f t="shared" si="12"/>
        <v>21</v>
      </c>
      <c r="AD38" s="17"/>
      <c r="AE38" s="16">
        <f t="shared" si="13"/>
        <v>6.8</v>
      </c>
      <c r="AF38" s="16">
        <f t="shared" si="14"/>
        <v>6.6</v>
      </c>
      <c r="AG38" s="16">
        <f t="shared" si="15"/>
        <v>6.5</v>
      </c>
      <c r="AH38" s="16">
        <f t="shared" si="16"/>
        <v>6.5</v>
      </c>
      <c r="AI38" s="16">
        <f t="shared" si="17"/>
        <v>5.7</v>
      </c>
      <c r="AJ38" s="17">
        <f t="shared" si="18"/>
        <v>19.6</v>
      </c>
      <c r="AK38" s="18"/>
      <c r="AL38" s="9">
        <f t="shared" si="19"/>
        <v>43000000</v>
      </c>
      <c r="AM38" s="9">
        <f t="shared" si="20"/>
        <v>22000</v>
      </c>
      <c r="AN38" s="19">
        <f t="shared" si="21"/>
        <v>0.032100000000000004</v>
      </c>
      <c r="AO38" s="19">
        <f t="shared" si="22"/>
        <v>43021997.6321</v>
      </c>
    </row>
    <row r="39" spans="1:47" s="27" customFormat="1" ht="17.25" customHeight="1">
      <c r="A39" s="29">
        <v>33</v>
      </c>
      <c r="B39" s="118" t="str">
        <f>'低女'!B8</f>
        <v>柳井愛梨</v>
      </c>
      <c r="C39" s="118">
        <f>'低女'!C8</f>
        <v>1</v>
      </c>
      <c r="D39" s="118" t="str">
        <f>'低女'!D8</f>
        <v>スペースウォーク</v>
      </c>
      <c r="E39" s="127">
        <f>'低女'!E8</f>
        <v>7</v>
      </c>
      <c r="F39" s="127">
        <f>'低女'!F8</f>
        <v>7.3</v>
      </c>
      <c r="G39" s="127">
        <f>'低女'!G8</f>
        <v>7</v>
      </c>
      <c r="H39" s="127">
        <f>'低女'!H8</f>
        <v>7.2</v>
      </c>
      <c r="I39" s="127">
        <f>'低女'!I8</f>
        <v>6.8</v>
      </c>
      <c r="J39" s="128">
        <f t="shared" si="0"/>
        <v>21.2</v>
      </c>
      <c r="K39" s="129">
        <f>'低女'!K8</f>
        <v>6.7</v>
      </c>
      <c r="L39" s="129">
        <f>'低女'!L8</f>
        <v>7</v>
      </c>
      <c r="M39" s="129">
        <f>'低女'!M8</f>
        <v>7</v>
      </c>
      <c r="N39" s="129">
        <f>'低女'!N8</f>
        <v>7</v>
      </c>
      <c r="O39" s="129">
        <f>'低女'!O8</f>
        <v>6.9</v>
      </c>
      <c r="P39" s="129">
        <f>'低女'!P8</f>
        <v>0.9</v>
      </c>
      <c r="Q39" s="128">
        <f t="shared" si="1"/>
        <v>21.799999999999997</v>
      </c>
      <c r="R39" s="128">
        <f t="shared" si="23"/>
        <v>43</v>
      </c>
      <c r="S39" s="130">
        <f t="shared" si="3"/>
        <v>33</v>
      </c>
      <c r="T39" s="2">
        <f t="shared" si="4"/>
      </c>
      <c r="U39" s="17">
        <f t="shared" si="5"/>
        <v>20.9</v>
      </c>
      <c r="V39" s="9">
        <f t="shared" si="6"/>
        <v>32</v>
      </c>
      <c r="W39" s="5"/>
      <c r="X39" s="16">
        <f t="shared" si="7"/>
        <v>7.3</v>
      </c>
      <c r="Y39" s="16">
        <f t="shared" si="8"/>
        <v>7.2</v>
      </c>
      <c r="Z39" s="16">
        <f t="shared" si="9"/>
        <v>7</v>
      </c>
      <c r="AA39" s="16">
        <f t="shared" si="10"/>
        <v>7</v>
      </c>
      <c r="AB39" s="16">
        <f t="shared" si="11"/>
        <v>6.8</v>
      </c>
      <c r="AC39" s="17">
        <f t="shared" si="12"/>
        <v>21.2</v>
      </c>
      <c r="AD39" s="17"/>
      <c r="AE39" s="16">
        <f t="shared" si="13"/>
        <v>7</v>
      </c>
      <c r="AF39" s="16">
        <f t="shared" si="14"/>
        <v>7</v>
      </c>
      <c r="AG39" s="16">
        <f t="shared" si="15"/>
        <v>7</v>
      </c>
      <c r="AH39" s="16">
        <f t="shared" si="16"/>
        <v>6.9</v>
      </c>
      <c r="AI39" s="16">
        <f t="shared" si="17"/>
        <v>6.7</v>
      </c>
      <c r="AJ39" s="17">
        <f t="shared" si="18"/>
        <v>20.9</v>
      </c>
      <c r="AK39" s="18"/>
      <c r="AL39" s="9">
        <f t="shared" si="19"/>
        <v>43000000</v>
      </c>
      <c r="AM39" s="9">
        <f t="shared" si="20"/>
        <v>21799.999999999996</v>
      </c>
      <c r="AN39" s="19">
        <f t="shared" si="21"/>
        <v>0.0346</v>
      </c>
      <c r="AO39" s="19">
        <f t="shared" si="22"/>
        <v>43021799.1346</v>
      </c>
      <c r="AP39" s="21"/>
      <c r="AQ39" s="21"/>
      <c r="AR39" s="21"/>
      <c r="AS39" s="21"/>
      <c r="AT39" s="21"/>
      <c r="AU39" s="21"/>
    </row>
    <row r="40" spans="1:47" s="27" customFormat="1" ht="17.25" customHeight="1">
      <c r="A40" s="29">
        <v>34</v>
      </c>
      <c r="B40" s="118" t="str">
        <f>'高以上女'!B14</f>
        <v>栫井　咲</v>
      </c>
      <c r="C40" s="118">
        <f>'高以上女'!C14</f>
        <v>2</v>
      </c>
      <c r="D40" s="118" t="str">
        <f>'高以上女'!D14</f>
        <v>小林Ｔ．ＪＵＮＰＩＮ</v>
      </c>
      <c r="E40" s="131">
        <f>'高以上女'!E14</f>
        <v>6.6</v>
      </c>
      <c r="F40" s="131">
        <f>'高以上女'!F14</f>
        <v>7</v>
      </c>
      <c r="G40" s="131">
        <f>'高以上女'!G14</f>
        <v>6.8</v>
      </c>
      <c r="H40" s="131">
        <f>'高以上女'!H14</f>
        <v>6.4</v>
      </c>
      <c r="I40" s="131">
        <f>'高以上女'!I14</f>
        <v>7</v>
      </c>
      <c r="J40" s="128">
        <f t="shared" si="0"/>
        <v>20.4</v>
      </c>
      <c r="K40" s="129">
        <f>'高以上女'!K14</f>
        <v>6.3</v>
      </c>
      <c r="L40" s="129">
        <f>'高以上女'!L14</f>
        <v>6.8</v>
      </c>
      <c r="M40" s="129">
        <f>'高以上女'!M14</f>
        <v>6.4</v>
      </c>
      <c r="N40" s="129">
        <f>'高以上女'!N14</f>
        <v>6.6</v>
      </c>
      <c r="O40" s="129">
        <f>'高以上女'!O14</f>
        <v>6.3</v>
      </c>
      <c r="P40" s="129">
        <f>'高以上女'!P14</f>
        <v>2.4</v>
      </c>
      <c r="Q40" s="128">
        <f t="shared" si="1"/>
        <v>21.7</v>
      </c>
      <c r="R40" s="128">
        <f t="shared" si="23"/>
        <v>42.1</v>
      </c>
      <c r="S40" s="130">
        <f t="shared" si="3"/>
        <v>34</v>
      </c>
      <c r="T40" s="2">
        <f t="shared" si="4"/>
      </c>
      <c r="U40" s="17">
        <f t="shared" si="5"/>
        <v>19.3</v>
      </c>
      <c r="V40" s="9">
        <f t="shared" si="6"/>
        <v>34</v>
      </c>
      <c r="W40" s="5"/>
      <c r="X40" s="16">
        <f t="shared" si="7"/>
        <v>7</v>
      </c>
      <c r="Y40" s="16">
        <f t="shared" si="8"/>
        <v>7</v>
      </c>
      <c r="Z40" s="16">
        <f t="shared" si="9"/>
        <v>6.8</v>
      </c>
      <c r="AA40" s="16">
        <f t="shared" si="10"/>
        <v>6.6</v>
      </c>
      <c r="AB40" s="16">
        <f t="shared" si="11"/>
        <v>6.4</v>
      </c>
      <c r="AC40" s="17">
        <f t="shared" si="12"/>
        <v>20.4</v>
      </c>
      <c r="AD40" s="17"/>
      <c r="AE40" s="16">
        <f t="shared" si="13"/>
        <v>6.8</v>
      </c>
      <c r="AF40" s="16">
        <f t="shared" si="14"/>
        <v>6.6</v>
      </c>
      <c r="AG40" s="16">
        <f t="shared" si="15"/>
        <v>6.4</v>
      </c>
      <c r="AH40" s="16">
        <f t="shared" si="16"/>
        <v>6.3</v>
      </c>
      <c r="AI40" s="16">
        <f t="shared" si="17"/>
        <v>6.3</v>
      </c>
      <c r="AJ40" s="17">
        <f t="shared" si="18"/>
        <v>19.3</v>
      </c>
      <c r="AK40" s="18"/>
      <c r="AL40" s="9">
        <f t="shared" si="19"/>
        <v>42100000</v>
      </c>
      <c r="AM40" s="9">
        <f t="shared" si="20"/>
        <v>21700</v>
      </c>
      <c r="AN40" s="19">
        <f t="shared" si="21"/>
        <v>0.0324</v>
      </c>
      <c r="AO40" s="19">
        <f t="shared" si="22"/>
        <v>42121697.6324</v>
      </c>
      <c r="AP40" s="21"/>
      <c r="AQ40" s="21"/>
      <c r="AR40" s="21"/>
      <c r="AS40" s="21"/>
      <c r="AT40" s="21"/>
      <c r="AU40" s="21"/>
    </row>
    <row r="41" spans="1:47" s="27" customFormat="1" ht="17.25" customHeight="1">
      <c r="A41" s="29">
        <v>35</v>
      </c>
      <c r="B41" s="118" t="str">
        <f>'低女'!B11</f>
        <v>前田　桃花</v>
      </c>
      <c r="C41" s="118">
        <f>'低女'!C11</f>
        <v>3</v>
      </c>
      <c r="D41" s="118" t="str">
        <f>'低女'!D11</f>
        <v>熊本ＴＣ</v>
      </c>
      <c r="E41" s="127">
        <f>'低女'!E11</f>
        <v>6.8</v>
      </c>
      <c r="F41" s="127">
        <f>'低女'!F11</f>
        <v>6.8</v>
      </c>
      <c r="G41" s="127">
        <f>'低女'!G11</f>
        <v>6.5</v>
      </c>
      <c r="H41" s="127">
        <f>'低女'!H11</f>
        <v>6.8</v>
      </c>
      <c r="I41" s="127">
        <f>'低女'!I11</f>
        <v>6.5</v>
      </c>
      <c r="J41" s="128">
        <f t="shared" si="0"/>
        <v>20.1</v>
      </c>
      <c r="K41" s="129">
        <f>'低女'!K11</f>
        <v>6.8</v>
      </c>
      <c r="L41" s="129">
        <f>'低女'!L11</f>
        <v>6.8</v>
      </c>
      <c r="M41" s="129">
        <f>'低女'!M11</f>
        <v>6.5</v>
      </c>
      <c r="N41" s="129">
        <f>'低女'!N11</f>
        <v>6.8</v>
      </c>
      <c r="O41" s="129">
        <f>'低女'!O11</f>
        <v>6.5</v>
      </c>
      <c r="P41" s="129">
        <f>'低女'!P11</f>
        <v>1</v>
      </c>
      <c r="Q41" s="128">
        <f t="shared" si="1"/>
        <v>21.1</v>
      </c>
      <c r="R41" s="128">
        <f t="shared" si="23"/>
        <v>41.2</v>
      </c>
      <c r="S41" s="130">
        <f t="shared" si="3"/>
        <v>35</v>
      </c>
      <c r="T41" s="2">
        <f t="shared" si="4"/>
      </c>
      <c r="U41" s="17">
        <f t="shared" si="5"/>
        <v>20.1</v>
      </c>
      <c r="V41" s="9">
        <f t="shared" si="6"/>
        <v>35</v>
      </c>
      <c r="W41" s="5"/>
      <c r="X41" s="16">
        <f t="shared" si="7"/>
        <v>6.8</v>
      </c>
      <c r="Y41" s="16">
        <f t="shared" si="8"/>
        <v>6.8</v>
      </c>
      <c r="Z41" s="16">
        <f t="shared" si="9"/>
        <v>6.8</v>
      </c>
      <c r="AA41" s="16">
        <f t="shared" si="10"/>
        <v>6.5</v>
      </c>
      <c r="AB41" s="16">
        <f t="shared" si="11"/>
        <v>6.5</v>
      </c>
      <c r="AC41" s="17">
        <f t="shared" si="12"/>
        <v>20.1</v>
      </c>
      <c r="AD41" s="17"/>
      <c r="AE41" s="16">
        <f t="shared" si="13"/>
        <v>6.8</v>
      </c>
      <c r="AF41" s="16">
        <f t="shared" si="14"/>
        <v>6.8</v>
      </c>
      <c r="AG41" s="16">
        <f t="shared" si="15"/>
        <v>6.8</v>
      </c>
      <c r="AH41" s="16">
        <f t="shared" si="16"/>
        <v>6.5</v>
      </c>
      <c r="AI41" s="16">
        <f t="shared" si="17"/>
        <v>6.5</v>
      </c>
      <c r="AJ41" s="17">
        <f t="shared" si="18"/>
        <v>20.1</v>
      </c>
      <c r="AK41" s="18"/>
      <c r="AL41" s="9">
        <f t="shared" si="19"/>
        <v>41200000</v>
      </c>
      <c r="AM41" s="9">
        <f t="shared" si="20"/>
        <v>21100</v>
      </c>
      <c r="AN41" s="19">
        <f t="shared" si="21"/>
        <v>0.033400000000000006</v>
      </c>
      <c r="AO41" s="19">
        <f t="shared" si="22"/>
        <v>41221099.0334</v>
      </c>
      <c r="AP41" s="21"/>
      <c r="AQ41" s="21"/>
      <c r="AR41" s="21"/>
      <c r="AS41" s="21"/>
      <c r="AT41" s="21"/>
      <c r="AU41" s="21"/>
    </row>
    <row r="42" spans="1:47" s="27" customFormat="1" ht="17.25" customHeight="1">
      <c r="A42" s="29">
        <v>36</v>
      </c>
      <c r="B42" s="118" t="str">
        <f>'高女'!B20</f>
        <v>大塚　絢唯</v>
      </c>
      <c r="C42" s="118">
        <f>'高女'!C20</f>
        <v>4</v>
      </c>
      <c r="D42" s="118" t="str">
        <f>'高女'!D20</f>
        <v>ﾍﾟﾋﾟｰﾉﾌﾞﾙｰｽｶｲTC</v>
      </c>
      <c r="E42" s="131">
        <f>'高女'!E20</f>
        <v>6.4</v>
      </c>
      <c r="F42" s="131">
        <f>'高女'!F20</f>
        <v>6.7</v>
      </c>
      <c r="G42" s="131">
        <f>'高女'!G20</f>
        <v>6.4</v>
      </c>
      <c r="H42" s="131">
        <f>'高女'!H20</f>
        <v>6.6</v>
      </c>
      <c r="I42" s="131">
        <f>'高女'!I20</f>
        <v>6.7</v>
      </c>
      <c r="J42" s="128">
        <f t="shared" si="0"/>
        <v>19.700000000000003</v>
      </c>
      <c r="K42" s="129">
        <f>'高女'!K20</f>
        <v>6.4</v>
      </c>
      <c r="L42" s="129">
        <f>'高女'!L20</f>
        <v>6.8</v>
      </c>
      <c r="M42" s="129">
        <f>'高女'!M20</f>
        <v>6.7</v>
      </c>
      <c r="N42" s="129">
        <f>'高女'!N20</f>
        <v>6.4</v>
      </c>
      <c r="O42" s="129">
        <f>'高女'!O20</f>
        <v>6.6</v>
      </c>
      <c r="P42" s="129">
        <f>'高女'!P20</f>
        <v>1.6</v>
      </c>
      <c r="Q42" s="128">
        <f t="shared" si="1"/>
        <v>21.300000000000004</v>
      </c>
      <c r="R42" s="128">
        <f t="shared" si="23"/>
        <v>41</v>
      </c>
      <c r="S42" s="130">
        <f t="shared" si="3"/>
        <v>36</v>
      </c>
      <c r="T42" s="2">
        <f t="shared" si="4"/>
      </c>
      <c r="U42" s="17">
        <f t="shared" si="5"/>
        <v>19.700000000000003</v>
      </c>
      <c r="V42" s="9">
        <f t="shared" si="6"/>
        <v>36</v>
      </c>
      <c r="W42" s="5"/>
      <c r="X42" s="16">
        <f t="shared" si="7"/>
        <v>6.7</v>
      </c>
      <c r="Y42" s="16">
        <f t="shared" si="8"/>
        <v>6.7</v>
      </c>
      <c r="Z42" s="16">
        <f t="shared" si="9"/>
        <v>6.6</v>
      </c>
      <c r="AA42" s="16">
        <f t="shared" si="10"/>
        <v>6.4</v>
      </c>
      <c r="AB42" s="16">
        <f t="shared" si="11"/>
        <v>6.4</v>
      </c>
      <c r="AC42" s="17">
        <f t="shared" si="12"/>
        <v>19.700000000000003</v>
      </c>
      <c r="AD42" s="17"/>
      <c r="AE42" s="16">
        <f t="shared" si="13"/>
        <v>6.8</v>
      </c>
      <c r="AF42" s="16">
        <f t="shared" si="14"/>
        <v>6.7</v>
      </c>
      <c r="AG42" s="16">
        <f t="shared" si="15"/>
        <v>6.6</v>
      </c>
      <c r="AH42" s="16">
        <f t="shared" si="16"/>
        <v>6.4</v>
      </c>
      <c r="AI42" s="16">
        <f t="shared" si="17"/>
        <v>6.4</v>
      </c>
      <c r="AJ42" s="17">
        <f t="shared" si="18"/>
        <v>19.700000000000003</v>
      </c>
      <c r="AK42" s="18"/>
      <c r="AL42" s="9">
        <f t="shared" si="19"/>
        <v>41000000</v>
      </c>
      <c r="AM42" s="9">
        <f t="shared" si="20"/>
        <v>21300.000000000004</v>
      </c>
      <c r="AN42" s="19">
        <f t="shared" si="21"/>
        <v>0.0329</v>
      </c>
      <c r="AO42" s="19">
        <f t="shared" si="22"/>
        <v>41021298.4329</v>
      </c>
      <c r="AP42" s="21"/>
      <c r="AQ42" s="21"/>
      <c r="AR42" s="21"/>
      <c r="AS42" s="21"/>
      <c r="AT42" s="21"/>
      <c r="AU42" s="21"/>
    </row>
    <row r="43" spans="1:47" s="27" customFormat="1" ht="17.25" customHeight="1">
      <c r="A43" s="29">
        <v>37</v>
      </c>
      <c r="B43" s="118" t="str">
        <f>'低女'!B9</f>
        <v>角田　萌華</v>
      </c>
      <c r="C43" s="118">
        <f>'低女'!C9</f>
        <v>3</v>
      </c>
      <c r="D43" s="118" t="str">
        <f>'低女'!D9</f>
        <v>熊本ＴＣ</v>
      </c>
      <c r="E43" s="127">
        <f>'低女'!E9</f>
        <v>6.9</v>
      </c>
      <c r="F43" s="127">
        <f>'低女'!F9</f>
        <v>7</v>
      </c>
      <c r="G43" s="127">
        <f>'低女'!G9</f>
        <v>6.6</v>
      </c>
      <c r="H43" s="127">
        <f>'低女'!H9</f>
        <v>6.9</v>
      </c>
      <c r="I43" s="127">
        <f>'低女'!I9</f>
        <v>6.8</v>
      </c>
      <c r="J43" s="128">
        <f t="shared" si="0"/>
        <v>20.6</v>
      </c>
      <c r="K43" s="129">
        <f>'低女'!K9</f>
        <v>5.5</v>
      </c>
      <c r="L43" s="129">
        <f>'低女'!L9</f>
        <v>6.8</v>
      </c>
      <c r="M43" s="129">
        <f>'低女'!M9</f>
        <v>6.4</v>
      </c>
      <c r="N43" s="129">
        <f>'低女'!N9</f>
        <v>5.6</v>
      </c>
      <c r="O43" s="129">
        <f>'低女'!O9</f>
        <v>5.7</v>
      </c>
      <c r="P43" s="129">
        <f>'低女'!P9</f>
        <v>0.7</v>
      </c>
      <c r="Q43" s="128">
        <f t="shared" si="1"/>
        <v>18.400000000000002</v>
      </c>
      <c r="R43" s="128">
        <f t="shared" si="23"/>
        <v>39</v>
      </c>
      <c r="S43" s="130">
        <f t="shared" si="3"/>
        <v>37</v>
      </c>
      <c r="T43" s="2">
        <f t="shared" si="4"/>
      </c>
      <c r="U43" s="17">
        <f t="shared" si="5"/>
        <v>17.700000000000003</v>
      </c>
      <c r="V43" s="9">
        <f t="shared" si="6"/>
        <v>37</v>
      </c>
      <c r="W43" s="9"/>
      <c r="X43" s="16">
        <f t="shared" si="7"/>
        <v>7</v>
      </c>
      <c r="Y43" s="16">
        <f t="shared" si="8"/>
        <v>6.9</v>
      </c>
      <c r="Z43" s="16">
        <f t="shared" si="9"/>
        <v>6.9</v>
      </c>
      <c r="AA43" s="16">
        <f t="shared" si="10"/>
        <v>6.8</v>
      </c>
      <c r="AB43" s="16">
        <f t="shared" si="11"/>
        <v>6.6</v>
      </c>
      <c r="AC43" s="17">
        <f t="shared" si="12"/>
        <v>20.6</v>
      </c>
      <c r="AD43" s="17"/>
      <c r="AE43" s="16">
        <f t="shared" si="13"/>
        <v>6.8</v>
      </c>
      <c r="AF43" s="16">
        <f t="shared" si="14"/>
        <v>6.4</v>
      </c>
      <c r="AG43" s="16">
        <f t="shared" si="15"/>
        <v>5.7</v>
      </c>
      <c r="AH43" s="16">
        <f t="shared" si="16"/>
        <v>5.6</v>
      </c>
      <c r="AI43" s="16">
        <f t="shared" si="17"/>
        <v>5.5</v>
      </c>
      <c r="AJ43" s="17">
        <f t="shared" si="18"/>
        <v>17.700000000000003</v>
      </c>
      <c r="AK43" s="18"/>
      <c r="AL43" s="9">
        <f t="shared" si="19"/>
        <v>39000000</v>
      </c>
      <c r="AM43" s="9">
        <f t="shared" si="20"/>
        <v>18400.000000000004</v>
      </c>
      <c r="AN43" s="19">
        <f t="shared" si="21"/>
        <v>0.030000000000000002</v>
      </c>
      <c r="AO43" s="19">
        <f t="shared" si="22"/>
        <v>39018399.33</v>
      </c>
      <c r="AP43" s="21"/>
      <c r="AQ43" s="21"/>
      <c r="AR43" s="21"/>
      <c r="AS43" s="21"/>
      <c r="AT43" s="21"/>
      <c r="AU43" s="21"/>
    </row>
    <row r="44" spans="1:47" s="27" customFormat="1" ht="17.25" customHeight="1">
      <c r="A44" s="29">
        <v>38</v>
      </c>
      <c r="B44" s="118" t="str">
        <f>'中女'!B12</f>
        <v>壱岐　ひなた</v>
      </c>
      <c r="C44" s="118">
        <f>'中女'!C12</f>
        <v>1</v>
      </c>
      <c r="D44" s="118" t="str">
        <f>'中女'!D12</f>
        <v>小林Ｔ．ＪＵＮＰＩＮ</v>
      </c>
      <c r="E44" s="131">
        <f>'中女'!E12</f>
        <v>5.3</v>
      </c>
      <c r="F44" s="131">
        <f>'中女'!F12</f>
        <v>5.6</v>
      </c>
      <c r="G44" s="131">
        <f>'中女'!G12</f>
        <v>5.2</v>
      </c>
      <c r="H44" s="131">
        <f>'中女'!H12</f>
        <v>5.2</v>
      </c>
      <c r="I44" s="131">
        <f>'中女'!I12</f>
        <v>5.3</v>
      </c>
      <c r="J44" s="128">
        <f t="shared" si="0"/>
        <v>15.8</v>
      </c>
      <c r="K44" s="129">
        <f>'中女'!K12</f>
        <v>0.7</v>
      </c>
      <c r="L44" s="129">
        <f>'中女'!L12</f>
        <v>0.5</v>
      </c>
      <c r="M44" s="129">
        <f>'中女'!M12</f>
        <v>0.6</v>
      </c>
      <c r="N44" s="129">
        <f>'中女'!N12</f>
        <v>0.7</v>
      </c>
      <c r="O44" s="129">
        <f>'中女'!O12</f>
        <v>0.7</v>
      </c>
      <c r="P44" s="129">
        <f>'中女'!P12</f>
        <v>0.5</v>
      </c>
      <c r="Q44" s="128">
        <f t="shared" si="1"/>
        <v>2.5</v>
      </c>
      <c r="R44" s="128">
        <f t="shared" si="23"/>
        <v>18.3</v>
      </c>
      <c r="S44" s="130">
        <f t="shared" si="3"/>
        <v>40</v>
      </c>
      <c r="T44" s="2">
        <f t="shared" si="4"/>
      </c>
      <c r="U44" s="17">
        <f t="shared" si="5"/>
        <v>2</v>
      </c>
      <c r="V44" s="9">
        <f t="shared" si="6"/>
        <v>40</v>
      </c>
      <c r="W44" s="9"/>
      <c r="X44" s="16">
        <f t="shared" si="7"/>
        <v>5.6</v>
      </c>
      <c r="Y44" s="16">
        <f t="shared" si="8"/>
        <v>5.3</v>
      </c>
      <c r="Z44" s="16">
        <f t="shared" si="9"/>
        <v>5.3</v>
      </c>
      <c r="AA44" s="16">
        <f t="shared" si="10"/>
        <v>5.2</v>
      </c>
      <c r="AB44" s="16">
        <f t="shared" si="11"/>
        <v>5.2</v>
      </c>
      <c r="AC44" s="17">
        <f t="shared" si="12"/>
        <v>15.8</v>
      </c>
      <c r="AD44" s="17"/>
      <c r="AE44" s="16">
        <f t="shared" si="13"/>
        <v>0.7</v>
      </c>
      <c r="AF44" s="16">
        <f t="shared" si="14"/>
        <v>0.7</v>
      </c>
      <c r="AG44" s="16">
        <f t="shared" si="15"/>
        <v>0.7</v>
      </c>
      <c r="AH44" s="16">
        <f t="shared" si="16"/>
        <v>0.6</v>
      </c>
      <c r="AI44" s="16">
        <f t="shared" si="17"/>
        <v>0.5</v>
      </c>
      <c r="AJ44" s="17">
        <f t="shared" si="18"/>
        <v>2</v>
      </c>
      <c r="AK44" s="18"/>
      <c r="AL44" s="9">
        <f t="shared" si="19"/>
        <v>18300000</v>
      </c>
      <c r="AM44" s="9">
        <f t="shared" si="20"/>
        <v>2500</v>
      </c>
      <c r="AN44" s="19">
        <f t="shared" si="21"/>
        <v>0.0032</v>
      </c>
      <c r="AO44" s="19">
        <f t="shared" si="22"/>
        <v>18302499.5032</v>
      </c>
      <c r="AP44" s="21"/>
      <c r="AQ44" s="21"/>
      <c r="AR44" s="21"/>
      <c r="AS44" s="21"/>
      <c r="AT44" s="21"/>
      <c r="AU44" s="21"/>
    </row>
    <row r="45" spans="1:47" s="27" customFormat="1" ht="4.5" customHeight="1" hidden="1">
      <c r="A45" s="29">
        <v>39</v>
      </c>
      <c r="B45" s="118">
        <f>'高以上女'!B15</f>
        <v>0</v>
      </c>
      <c r="C45" s="118">
        <f>'高以上女'!C15</f>
        <v>0</v>
      </c>
      <c r="D45" s="118">
        <f>'高以上女'!D15</f>
        <v>0</v>
      </c>
      <c r="E45" s="131">
        <f>'低女'!E11</f>
        <v>6.8</v>
      </c>
      <c r="F45" s="131">
        <f>'低女'!F11</f>
        <v>6.8</v>
      </c>
      <c r="G45" s="131">
        <f>'低女'!G11</f>
        <v>6.5</v>
      </c>
      <c r="H45" s="131">
        <f>'低女'!H11</f>
        <v>6.8</v>
      </c>
      <c r="I45" s="131">
        <f>'低女'!I11</f>
        <v>6.5</v>
      </c>
      <c r="J45" s="128">
        <f aca="true" t="shared" si="24" ref="J45:J55">IF(B45="","",AC45)</f>
        <v>20.1</v>
      </c>
      <c r="K45" s="129">
        <f>'高以上女'!K15</f>
        <v>0</v>
      </c>
      <c r="L45" s="129">
        <f>'高以上女'!L15</f>
        <v>0</v>
      </c>
      <c r="M45" s="129">
        <f>'高以上女'!M15</f>
        <v>0</v>
      </c>
      <c r="N45" s="129">
        <f>'高以上女'!N15</f>
        <v>0</v>
      </c>
      <c r="O45" s="129">
        <f>'高以上女'!O15</f>
        <v>0</v>
      </c>
      <c r="P45" s="129">
        <f>'高以上女'!P15</f>
        <v>0</v>
      </c>
      <c r="Q45" s="128">
        <f aca="true" t="shared" si="25" ref="Q45:Q55">IF(B45="","",P45+AJ45)</f>
        <v>0</v>
      </c>
      <c r="R45" s="128">
        <f aca="true" t="shared" si="26" ref="R45:R55">IF(B45="","",ROUND(AC45+P45+AJ45,1))</f>
        <v>20.1</v>
      </c>
      <c r="S45" s="130">
        <f t="shared" si="3"/>
        <v>39</v>
      </c>
      <c r="T45" s="2">
        <f aca="true" t="shared" si="27" ref="T45:T55">IF(S45&lt;=10,"決勝進出","")</f>
      </c>
      <c r="U45" s="17">
        <f t="shared" si="5"/>
        <v>0</v>
      </c>
      <c r="V45" s="9">
        <f t="shared" si="6"/>
        <v>39</v>
      </c>
      <c r="W45" s="9"/>
      <c r="X45" s="16">
        <f aca="true" t="shared" si="28" ref="X45:X55">IF(E45="",0,LARGE($E45:$I45,1))</f>
        <v>6.8</v>
      </c>
      <c r="Y45" s="16">
        <f aca="true" t="shared" si="29" ref="Y45:Y55">IF(F45="",0,LARGE($E45:$I45,2))</f>
        <v>6.8</v>
      </c>
      <c r="Z45" s="16">
        <f aca="true" t="shared" si="30" ref="Z45:Z55">IF(G45="",0,LARGE($E45:$I45,3))</f>
        <v>6.8</v>
      </c>
      <c r="AA45" s="16">
        <f aca="true" t="shared" si="31" ref="AA45:AA55">IF(H45="",0,LARGE($E45:$I45,4))</f>
        <v>6.5</v>
      </c>
      <c r="AB45" s="16">
        <f aca="true" t="shared" si="32" ref="AB45:AB55">IF(I45="",0,LARGE($E45:$I45,5))</f>
        <v>6.5</v>
      </c>
      <c r="AC45" s="17">
        <f aca="true" t="shared" si="33" ref="AC45:AC55">SUM(Y45:AA45)</f>
        <v>20.1</v>
      </c>
      <c r="AD45" s="17"/>
      <c r="AE45" s="16">
        <f aca="true" t="shared" si="34" ref="AE45:AE55">IF(K45="",0,LARGE($K45:$O45,1))</f>
        <v>0</v>
      </c>
      <c r="AF45" s="16">
        <f aca="true" t="shared" si="35" ref="AF45:AF55">IF(L45="",0,LARGE($K45:$O45,2))</f>
        <v>0</v>
      </c>
      <c r="AG45" s="16">
        <f aca="true" t="shared" si="36" ref="AG45:AG55">IF(M45="",0,LARGE($K45:$O45,3))</f>
        <v>0</v>
      </c>
      <c r="AH45" s="16">
        <f aca="true" t="shared" si="37" ref="AH45:AH55">IF(N45="",0,LARGE($K45:$O45,4))</f>
        <v>0</v>
      </c>
      <c r="AI45" s="16">
        <f aca="true" t="shared" si="38" ref="AI45:AI55">IF(O45="",0,LARGE($K45:$O45,5))</f>
        <v>0</v>
      </c>
      <c r="AJ45" s="17">
        <f aca="true" t="shared" si="39" ref="AJ45:AJ55">SUM(AF45:AH45)</f>
        <v>0</v>
      </c>
      <c r="AK45" s="18"/>
      <c r="AL45" s="9">
        <f aca="true" t="shared" si="40" ref="AL45:AL55">IF(R45="",0,R45*1000000)</f>
        <v>20100000</v>
      </c>
      <c r="AM45" s="9">
        <f aca="true" t="shared" si="41" ref="AM45:AM55">IF(Q45="",0,Q45*1000)</f>
        <v>0</v>
      </c>
      <c r="AN45" s="19">
        <f aca="true" t="shared" si="42" ref="AN45:AN55">SUM(K45:O45)/1000</f>
        <v>0</v>
      </c>
      <c r="AO45" s="19">
        <f aca="true" t="shared" si="43" ref="AO45:AO55">ROUND(AL45+AM45-P45+AN45,4)</f>
        <v>20100000</v>
      </c>
      <c r="AP45" s="21"/>
      <c r="AQ45" s="21"/>
      <c r="AR45" s="21"/>
      <c r="AS45" s="21"/>
      <c r="AT45" s="21"/>
      <c r="AU45" s="21"/>
    </row>
    <row r="46" spans="1:47" s="27" customFormat="1" ht="17.25" customHeight="1" hidden="1">
      <c r="A46" s="29">
        <v>40</v>
      </c>
      <c r="B46" s="118">
        <f>'高以上女'!B16</f>
        <v>0</v>
      </c>
      <c r="C46" s="118">
        <f>'高以上女'!C16</f>
        <v>0</v>
      </c>
      <c r="D46" s="118">
        <f>'高以上女'!D16</f>
        <v>0</v>
      </c>
      <c r="E46" s="131">
        <f>'低女'!E12</f>
        <v>7.4</v>
      </c>
      <c r="F46" s="131">
        <f>'低女'!F12</f>
        <v>7.5</v>
      </c>
      <c r="G46" s="131">
        <f>'低女'!G12</f>
        <v>7.2</v>
      </c>
      <c r="H46" s="131">
        <f>'低女'!H12</f>
        <v>7.8</v>
      </c>
      <c r="I46" s="131">
        <f>'低女'!I12</f>
        <v>7.5</v>
      </c>
      <c r="J46" s="128">
        <f t="shared" si="24"/>
        <v>22.4</v>
      </c>
      <c r="K46" s="129">
        <f>'高以上女'!K16</f>
        <v>0</v>
      </c>
      <c r="L46" s="129">
        <f>'高以上女'!L16</f>
        <v>0</v>
      </c>
      <c r="M46" s="129">
        <f>'高以上女'!M16</f>
        <v>0</v>
      </c>
      <c r="N46" s="129">
        <f>'高以上女'!N16</f>
        <v>0</v>
      </c>
      <c r="O46" s="129">
        <f>'高以上女'!O16</f>
        <v>0</v>
      </c>
      <c r="P46" s="129">
        <f>'高以上女'!P16</f>
        <v>0</v>
      </c>
      <c r="Q46" s="128">
        <f t="shared" si="25"/>
        <v>0</v>
      </c>
      <c r="R46" s="128">
        <f t="shared" si="26"/>
        <v>22.4</v>
      </c>
      <c r="S46" s="130">
        <f t="shared" si="3"/>
        <v>38</v>
      </c>
      <c r="T46" s="2">
        <f t="shared" si="27"/>
      </c>
      <c r="U46" s="17">
        <f t="shared" si="5"/>
        <v>0</v>
      </c>
      <c r="V46" s="9">
        <f t="shared" si="6"/>
        <v>38</v>
      </c>
      <c r="W46" s="9"/>
      <c r="X46" s="16">
        <f t="shared" si="28"/>
        <v>7.8</v>
      </c>
      <c r="Y46" s="16">
        <f t="shared" si="29"/>
        <v>7.5</v>
      </c>
      <c r="Z46" s="16">
        <f t="shared" si="30"/>
        <v>7.5</v>
      </c>
      <c r="AA46" s="16">
        <f t="shared" si="31"/>
        <v>7.4</v>
      </c>
      <c r="AB46" s="16">
        <f t="shared" si="32"/>
        <v>7.2</v>
      </c>
      <c r="AC46" s="17">
        <f t="shared" si="33"/>
        <v>22.4</v>
      </c>
      <c r="AD46" s="17"/>
      <c r="AE46" s="16">
        <f t="shared" si="34"/>
        <v>0</v>
      </c>
      <c r="AF46" s="16">
        <f t="shared" si="35"/>
        <v>0</v>
      </c>
      <c r="AG46" s="16">
        <f t="shared" si="36"/>
        <v>0</v>
      </c>
      <c r="AH46" s="16">
        <f t="shared" si="37"/>
        <v>0</v>
      </c>
      <c r="AI46" s="16">
        <f t="shared" si="38"/>
        <v>0</v>
      </c>
      <c r="AJ46" s="17">
        <f t="shared" si="39"/>
        <v>0</v>
      </c>
      <c r="AK46" s="18"/>
      <c r="AL46" s="9">
        <f t="shared" si="40"/>
        <v>22400000</v>
      </c>
      <c r="AM46" s="9">
        <f t="shared" si="41"/>
        <v>0</v>
      </c>
      <c r="AN46" s="19">
        <f t="shared" si="42"/>
        <v>0</v>
      </c>
      <c r="AO46" s="19">
        <f t="shared" si="43"/>
        <v>22400000</v>
      </c>
      <c r="AP46" s="21"/>
      <c r="AQ46" s="21"/>
      <c r="AR46" s="21"/>
      <c r="AS46" s="21"/>
      <c r="AT46" s="21"/>
      <c r="AU46" s="21"/>
    </row>
    <row r="47" spans="1:47" s="27" customFormat="1" ht="17.25" customHeight="1" hidden="1">
      <c r="A47" s="29">
        <v>41</v>
      </c>
      <c r="B47" s="118">
        <f>'高女'!B26</f>
        <v>0</v>
      </c>
      <c r="C47" s="80">
        <f>'高女'!C26</f>
        <v>0</v>
      </c>
      <c r="D47" s="124">
        <f>'高女'!D26</f>
        <v>0</v>
      </c>
      <c r="E47" s="57">
        <f>'高女'!E26</f>
        <v>0</v>
      </c>
      <c r="F47" s="57">
        <f>'高女'!F26</f>
        <v>0</v>
      </c>
      <c r="G47" s="57">
        <f>'高女'!G26</f>
        <v>0</v>
      </c>
      <c r="H47" s="57">
        <f>'高女'!H26</f>
        <v>0</v>
      </c>
      <c r="I47" s="57">
        <f>'高女'!I26</f>
        <v>0</v>
      </c>
      <c r="J47" s="58">
        <f t="shared" si="24"/>
        <v>0</v>
      </c>
      <c r="K47" s="59">
        <f>'高以上女'!K17</f>
        <v>0</v>
      </c>
      <c r="L47" s="59">
        <f>'高以上女'!L17</f>
        <v>0</v>
      </c>
      <c r="M47" s="59">
        <f>'高以上女'!M17</f>
        <v>0</v>
      </c>
      <c r="N47" s="59">
        <f>'高以上女'!N17</f>
        <v>0</v>
      </c>
      <c r="O47" s="59">
        <f>'高以上女'!O17</f>
        <v>0</v>
      </c>
      <c r="P47" s="59">
        <f>'高以上女'!P17</f>
        <v>0</v>
      </c>
      <c r="Q47" s="58">
        <f t="shared" si="25"/>
        <v>0</v>
      </c>
      <c r="R47" s="58">
        <f t="shared" si="26"/>
        <v>0</v>
      </c>
      <c r="S47" s="4">
        <f t="shared" si="3"/>
        <v>41</v>
      </c>
      <c r="T47" s="2">
        <f t="shared" si="27"/>
      </c>
      <c r="U47" s="17">
        <f t="shared" si="5"/>
        <v>0</v>
      </c>
      <c r="V47" s="9">
        <f t="shared" si="6"/>
        <v>41</v>
      </c>
      <c r="W47" s="5"/>
      <c r="X47" s="16">
        <f t="shared" si="28"/>
        <v>0</v>
      </c>
      <c r="Y47" s="16">
        <f t="shared" si="29"/>
        <v>0</v>
      </c>
      <c r="Z47" s="16">
        <f t="shared" si="30"/>
        <v>0</v>
      </c>
      <c r="AA47" s="16">
        <f t="shared" si="31"/>
        <v>0</v>
      </c>
      <c r="AB47" s="16">
        <f t="shared" si="32"/>
        <v>0</v>
      </c>
      <c r="AC47" s="17">
        <f t="shared" si="33"/>
        <v>0</v>
      </c>
      <c r="AD47" s="17"/>
      <c r="AE47" s="16">
        <f t="shared" si="34"/>
        <v>0</v>
      </c>
      <c r="AF47" s="16">
        <f t="shared" si="35"/>
        <v>0</v>
      </c>
      <c r="AG47" s="16">
        <f t="shared" si="36"/>
        <v>0</v>
      </c>
      <c r="AH47" s="16">
        <f t="shared" si="37"/>
        <v>0</v>
      </c>
      <c r="AI47" s="16">
        <f t="shared" si="38"/>
        <v>0</v>
      </c>
      <c r="AJ47" s="17">
        <f t="shared" si="39"/>
        <v>0</v>
      </c>
      <c r="AK47" s="18"/>
      <c r="AL47" s="9">
        <f t="shared" si="40"/>
        <v>0</v>
      </c>
      <c r="AM47" s="9">
        <f t="shared" si="41"/>
        <v>0</v>
      </c>
      <c r="AN47" s="19">
        <f t="shared" si="42"/>
        <v>0</v>
      </c>
      <c r="AO47" s="19">
        <f t="shared" si="43"/>
        <v>0</v>
      </c>
      <c r="AP47" s="21"/>
      <c r="AQ47" s="21"/>
      <c r="AR47" s="21"/>
      <c r="AS47" s="21"/>
      <c r="AT47" s="21"/>
      <c r="AU47" s="21"/>
    </row>
    <row r="48" spans="1:47" s="27" customFormat="1" ht="17.25" customHeight="1" hidden="1">
      <c r="A48" s="29">
        <v>42</v>
      </c>
      <c r="B48" s="118">
        <f>'高女'!B27</f>
        <v>0</v>
      </c>
      <c r="C48" s="80">
        <f>'高女'!C27</f>
        <v>0</v>
      </c>
      <c r="D48" s="124">
        <f>'高女'!D27</f>
        <v>0</v>
      </c>
      <c r="E48" s="57">
        <f>'高女'!E27</f>
        <v>0</v>
      </c>
      <c r="F48" s="57">
        <f>'高女'!F27</f>
        <v>0</v>
      </c>
      <c r="G48" s="57">
        <f>'高女'!G27</f>
        <v>0</v>
      </c>
      <c r="H48" s="57">
        <f>'高女'!H27</f>
        <v>0</v>
      </c>
      <c r="I48" s="57">
        <f>'高女'!I27</f>
        <v>0</v>
      </c>
      <c r="J48" s="58">
        <f t="shared" si="24"/>
        <v>0</v>
      </c>
      <c r="K48" s="59">
        <f>'高女'!K27</f>
        <v>0</v>
      </c>
      <c r="L48" s="59">
        <f>'高女'!L27</f>
        <v>0</v>
      </c>
      <c r="M48" s="59">
        <f>'高女'!M27</f>
        <v>0</v>
      </c>
      <c r="N48" s="59">
        <f>'高女'!N27</f>
        <v>0</v>
      </c>
      <c r="O48" s="59">
        <f>'高女'!O27</f>
        <v>0</v>
      </c>
      <c r="P48" s="59">
        <f>'高女'!P27</f>
        <v>0</v>
      </c>
      <c r="Q48" s="58">
        <f t="shared" si="25"/>
        <v>0</v>
      </c>
      <c r="R48" s="58">
        <f t="shared" si="26"/>
        <v>0</v>
      </c>
      <c r="S48" s="4">
        <f t="shared" si="3"/>
        <v>41</v>
      </c>
      <c r="T48" s="2">
        <f t="shared" si="27"/>
      </c>
      <c r="U48" s="17">
        <f t="shared" si="5"/>
        <v>0</v>
      </c>
      <c r="V48" s="9">
        <f t="shared" si="6"/>
        <v>41</v>
      </c>
      <c r="W48" s="5"/>
      <c r="X48" s="16">
        <f t="shared" si="28"/>
        <v>0</v>
      </c>
      <c r="Y48" s="16">
        <f t="shared" si="29"/>
        <v>0</v>
      </c>
      <c r="Z48" s="16">
        <f t="shared" si="30"/>
        <v>0</v>
      </c>
      <c r="AA48" s="16">
        <f t="shared" si="31"/>
        <v>0</v>
      </c>
      <c r="AB48" s="16">
        <f t="shared" si="32"/>
        <v>0</v>
      </c>
      <c r="AC48" s="17">
        <f t="shared" si="33"/>
        <v>0</v>
      </c>
      <c r="AD48" s="17"/>
      <c r="AE48" s="16">
        <f t="shared" si="34"/>
        <v>0</v>
      </c>
      <c r="AF48" s="16">
        <f t="shared" si="35"/>
        <v>0</v>
      </c>
      <c r="AG48" s="16">
        <f t="shared" si="36"/>
        <v>0</v>
      </c>
      <c r="AH48" s="16">
        <f t="shared" si="37"/>
        <v>0</v>
      </c>
      <c r="AI48" s="16">
        <f t="shared" si="38"/>
        <v>0</v>
      </c>
      <c r="AJ48" s="17">
        <f t="shared" si="39"/>
        <v>0</v>
      </c>
      <c r="AK48" s="18"/>
      <c r="AL48" s="9">
        <f t="shared" si="40"/>
        <v>0</v>
      </c>
      <c r="AM48" s="9">
        <f t="shared" si="41"/>
        <v>0</v>
      </c>
      <c r="AN48" s="19">
        <f t="shared" si="42"/>
        <v>0</v>
      </c>
      <c r="AO48" s="19">
        <f t="shared" si="43"/>
        <v>0</v>
      </c>
      <c r="AP48" s="21"/>
      <c r="AQ48" s="21"/>
      <c r="AR48" s="21"/>
      <c r="AS48" s="21"/>
      <c r="AT48" s="21"/>
      <c r="AU48" s="21"/>
    </row>
    <row r="49" spans="1:47" s="27" customFormat="1" ht="17.25" customHeight="1" hidden="1">
      <c r="A49" s="29">
        <v>43</v>
      </c>
      <c r="B49" s="118">
        <f>'高女'!B28</f>
        <v>0</v>
      </c>
      <c r="C49" s="80">
        <f>'高女'!C28</f>
        <v>0</v>
      </c>
      <c r="D49" s="124">
        <f>'高女'!D28</f>
        <v>0</v>
      </c>
      <c r="E49" s="57">
        <f>'高女'!E28</f>
        <v>0</v>
      </c>
      <c r="F49" s="57">
        <f>'高女'!F28</f>
        <v>0</v>
      </c>
      <c r="G49" s="57">
        <f>'高女'!G28</f>
        <v>0</v>
      </c>
      <c r="H49" s="57">
        <f>'高女'!H28</f>
        <v>0</v>
      </c>
      <c r="I49" s="57">
        <f>'高女'!I28</f>
        <v>0</v>
      </c>
      <c r="J49" s="58">
        <f t="shared" si="24"/>
        <v>0</v>
      </c>
      <c r="K49" s="59">
        <f>'高女'!K28</f>
        <v>0</v>
      </c>
      <c r="L49" s="59">
        <f>'高女'!L28</f>
        <v>0</v>
      </c>
      <c r="M49" s="59">
        <f>'高女'!M28</f>
        <v>0</v>
      </c>
      <c r="N49" s="59">
        <f>'高女'!N28</f>
        <v>0</v>
      </c>
      <c r="O49" s="59">
        <f>'高女'!O28</f>
        <v>0</v>
      </c>
      <c r="P49" s="59">
        <f>'高女'!P28</f>
        <v>0</v>
      </c>
      <c r="Q49" s="58">
        <f t="shared" si="25"/>
        <v>0</v>
      </c>
      <c r="R49" s="58">
        <f t="shared" si="26"/>
        <v>0</v>
      </c>
      <c r="S49" s="4">
        <f t="shared" si="3"/>
        <v>41</v>
      </c>
      <c r="T49" s="2">
        <f t="shared" si="27"/>
      </c>
      <c r="U49" s="17">
        <f t="shared" si="5"/>
        <v>0</v>
      </c>
      <c r="V49" s="9">
        <f t="shared" si="6"/>
        <v>41</v>
      </c>
      <c r="W49" s="5"/>
      <c r="X49" s="16">
        <f t="shared" si="28"/>
        <v>0</v>
      </c>
      <c r="Y49" s="16">
        <f t="shared" si="29"/>
        <v>0</v>
      </c>
      <c r="Z49" s="16">
        <f t="shared" si="30"/>
        <v>0</v>
      </c>
      <c r="AA49" s="16">
        <f t="shared" si="31"/>
        <v>0</v>
      </c>
      <c r="AB49" s="16">
        <f t="shared" si="32"/>
        <v>0</v>
      </c>
      <c r="AC49" s="17">
        <f t="shared" si="33"/>
        <v>0</v>
      </c>
      <c r="AD49" s="17"/>
      <c r="AE49" s="16">
        <f t="shared" si="34"/>
        <v>0</v>
      </c>
      <c r="AF49" s="16">
        <f t="shared" si="35"/>
        <v>0</v>
      </c>
      <c r="AG49" s="16">
        <f t="shared" si="36"/>
        <v>0</v>
      </c>
      <c r="AH49" s="16">
        <f t="shared" si="37"/>
        <v>0</v>
      </c>
      <c r="AI49" s="16">
        <f t="shared" si="38"/>
        <v>0</v>
      </c>
      <c r="AJ49" s="17">
        <f t="shared" si="39"/>
        <v>0</v>
      </c>
      <c r="AK49" s="18"/>
      <c r="AL49" s="9">
        <f t="shared" si="40"/>
        <v>0</v>
      </c>
      <c r="AM49" s="9">
        <f t="shared" si="41"/>
        <v>0</v>
      </c>
      <c r="AN49" s="19">
        <f t="shared" si="42"/>
        <v>0</v>
      </c>
      <c r="AO49" s="19">
        <f t="shared" si="43"/>
        <v>0</v>
      </c>
      <c r="AP49" s="21"/>
      <c r="AQ49" s="21"/>
      <c r="AR49" s="21"/>
      <c r="AS49" s="21"/>
      <c r="AT49" s="21"/>
      <c r="AU49" s="21"/>
    </row>
    <row r="50" spans="1:47" s="27" customFormat="1" ht="17.25" customHeight="1" hidden="1">
      <c r="A50" s="29">
        <v>44</v>
      </c>
      <c r="B50" s="118">
        <f>'中女'!B21</f>
        <v>0</v>
      </c>
      <c r="C50" s="80">
        <f>'中女'!C21</f>
        <v>0</v>
      </c>
      <c r="D50" s="124">
        <f>'中女'!D21</f>
        <v>0</v>
      </c>
      <c r="E50" s="57">
        <f>'中女'!E21</f>
        <v>0</v>
      </c>
      <c r="F50" s="57">
        <f>'中女'!F21</f>
        <v>0</v>
      </c>
      <c r="G50" s="57">
        <f>'中女'!G21</f>
        <v>0</v>
      </c>
      <c r="H50" s="57">
        <f>'中女'!H21</f>
        <v>0</v>
      </c>
      <c r="I50" s="57">
        <f>'中女'!I21</f>
        <v>0</v>
      </c>
      <c r="J50" s="58">
        <f t="shared" si="24"/>
        <v>0</v>
      </c>
      <c r="K50" s="59">
        <f>'中女'!K21</f>
        <v>0</v>
      </c>
      <c r="L50" s="59">
        <f>'中女'!L21</f>
        <v>0</v>
      </c>
      <c r="M50" s="59">
        <f>'中女'!M21</f>
        <v>0</v>
      </c>
      <c r="N50" s="59">
        <f>'中女'!N21</f>
        <v>0</v>
      </c>
      <c r="O50" s="59">
        <f>'中女'!O21</f>
        <v>0</v>
      </c>
      <c r="P50" s="59">
        <f>'中女'!P21</f>
        <v>0</v>
      </c>
      <c r="Q50" s="58">
        <f t="shared" si="25"/>
        <v>0</v>
      </c>
      <c r="R50" s="58">
        <f t="shared" si="26"/>
        <v>0</v>
      </c>
      <c r="S50" s="4">
        <f t="shared" si="3"/>
        <v>41</v>
      </c>
      <c r="T50" s="2">
        <f t="shared" si="27"/>
      </c>
      <c r="U50" s="17">
        <f t="shared" si="5"/>
        <v>0</v>
      </c>
      <c r="V50" s="9">
        <f t="shared" si="6"/>
        <v>41</v>
      </c>
      <c r="W50" s="5"/>
      <c r="X50" s="16">
        <f t="shared" si="28"/>
        <v>0</v>
      </c>
      <c r="Y50" s="16">
        <f t="shared" si="29"/>
        <v>0</v>
      </c>
      <c r="Z50" s="16">
        <f t="shared" si="30"/>
        <v>0</v>
      </c>
      <c r="AA50" s="16">
        <f t="shared" si="31"/>
        <v>0</v>
      </c>
      <c r="AB50" s="16">
        <f t="shared" si="32"/>
        <v>0</v>
      </c>
      <c r="AC50" s="17">
        <f t="shared" si="33"/>
        <v>0</v>
      </c>
      <c r="AD50" s="17"/>
      <c r="AE50" s="16">
        <f t="shared" si="34"/>
        <v>0</v>
      </c>
      <c r="AF50" s="16">
        <f t="shared" si="35"/>
        <v>0</v>
      </c>
      <c r="AG50" s="16">
        <f t="shared" si="36"/>
        <v>0</v>
      </c>
      <c r="AH50" s="16">
        <f t="shared" si="37"/>
        <v>0</v>
      </c>
      <c r="AI50" s="16">
        <f t="shared" si="38"/>
        <v>0</v>
      </c>
      <c r="AJ50" s="17">
        <f t="shared" si="39"/>
        <v>0</v>
      </c>
      <c r="AK50" s="18"/>
      <c r="AL50" s="9">
        <f t="shared" si="40"/>
        <v>0</v>
      </c>
      <c r="AM50" s="9">
        <f t="shared" si="41"/>
        <v>0</v>
      </c>
      <c r="AN50" s="19">
        <f t="shared" si="42"/>
        <v>0</v>
      </c>
      <c r="AO50" s="19">
        <f t="shared" si="43"/>
        <v>0</v>
      </c>
      <c r="AP50" s="21"/>
      <c r="AQ50" s="21"/>
      <c r="AR50" s="21"/>
      <c r="AS50" s="21"/>
      <c r="AT50" s="21"/>
      <c r="AU50" s="21"/>
    </row>
    <row r="51" spans="1:47" s="27" customFormat="1" ht="17.25" customHeight="1" hidden="1">
      <c r="A51" s="29">
        <v>45</v>
      </c>
      <c r="B51" s="118">
        <f>'高女'!B29</f>
        <v>0</v>
      </c>
      <c r="C51" s="80">
        <f>'高女'!C29</f>
        <v>0</v>
      </c>
      <c r="D51" s="124">
        <f>'高女'!D29</f>
        <v>0</v>
      </c>
      <c r="E51" s="57">
        <f>'高女'!E29</f>
        <v>0</v>
      </c>
      <c r="F51" s="57">
        <f>'高女'!F29</f>
        <v>0</v>
      </c>
      <c r="G51" s="57">
        <f>'高女'!G29</f>
        <v>0</v>
      </c>
      <c r="H51" s="57">
        <f>'高女'!H29</f>
        <v>0</v>
      </c>
      <c r="I51" s="57">
        <f>'高女'!I29</f>
        <v>0</v>
      </c>
      <c r="J51" s="58">
        <f t="shared" si="24"/>
        <v>0</v>
      </c>
      <c r="K51" s="59">
        <f>'高女'!K29</f>
        <v>0</v>
      </c>
      <c r="L51" s="59">
        <f>'高女'!L29</f>
        <v>0</v>
      </c>
      <c r="M51" s="59">
        <f>'高女'!M29</f>
        <v>0</v>
      </c>
      <c r="N51" s="59">
        <f>'高女'!N29</f>
        <v>0</v>
      </c>
      <c r="O51" s="59">
        <f>'高女'!O29</f>
        <v>0</v>
      </c>
      <c r="P51" s="59">
        <f>'高女'!P29</f>
        <v>0</v>
      </c>
      <c r="Q51" s="58">
        <f t="shared" si="25"/>
        <v>0</v>
      </c>
      <c r="R51" s="58">
        <f t="shared" si="26"/>
        <v>0</v>
      </c>
      <c r="S51" s="4">
        <f t="shared" si="3"/>
        <v>41</v>
      </c>
      <c r="T51" s="2">
        <f t="shared" si="27"/>
      </c>
      <c r="U51" s="17">
        <f t="shared" si="5"/>
        <v>0</v>
      </c>
      <c r="V51" s="9">
        <f t="shared" si="6"/>
        <v>41</v>
      </c>
      <c r="W51" s="5"/>
      <c r="X51" s="16">
        <f t="shared" si="28"/>
        <v>0</v>
      </c>
      <c r="Y51" s="16">
        <f t="shared" si="29"/>
        <v>0</v>
      </c>
      <c r="Z51" s="16">
        <f t="shared" si="30"/>
        <v>0</v>
      </c>
      <c r="AA51" s="16">
        <f t="shared" si="31"/>
        <v>0</v>
      </c>
      <c r="AB51" s="16">
        <f t="shared" si="32"/>
        <v>0</v>
      </c>
      <c r="AC51" s="17">
        <f t="shared" si="33"/>
        <v>0</v>
      </c>
      <c r="AD51" s="17"/>
      <c r="AE51" s="16">
        <f t="shared" si="34"/>
        <v>0</v>
      </c>
      <c r="AF51" s="16">
        <f t="shared" si="35"/>
        <v>0</v>
      </c>
      <c r="AG51" s="16">
        <f t="shared" si="36"/>
        <v>0</v>
      </c>
      <c r="AH51" s="16">
        <f t="shared" si="37"/>
        <v>0</v>
      </c>
      <c r="AI51" s="16">
        <f t="shared" si="38"/>
        <v>0</v>
      </c>
      <c r="AJ51" s="17">
        <f t="shared" si="39"/>
        <v>0</v>
      </c>
      <c r="AK51" s="18"/>
      <c r="AL51" s="9">
        <f t="shared" si="40"/>
        <v>0</v>
      </c>
      <c r="AM51" s="9">
        <f t="shared" si="41"/>
        <v>0</v>
      </c>
      <c r="AN51" s="19">
        <f t="shared" si="42"/>
        <v>0</v>
      </c>
      <c r="AO51" s="19">
        <f t="shared" si="43"/>
        <v>0</v>
      </c>
      <c r="AP51" s="21"/>
      <c r="AQ51" s="21"/>
      <c r="AR51" s="21"/>
      <c r="AS51" s="21"/>
      <c r="AT51" s="21"/>
      <c r="AU51" s="21"/>
    </row>
    <row r="52" spans="1:47" s="27" customFormat="1" ht="17.25" customHeight="1" hidden="1">
      <c r="A52" s="29"/>
      <c r="B52" s="118"/>
      <c r="C52" s="53"/>
      <c r="D52" s="124"/>
      <c r="E52" s="57"/>
      <c r="F52" s="57"/>
      <c r="G52" s="57"/>
      <c r="H52" s="57"/>
      <c r="I52" s="57"/>
      <c r="J52" s="58">
        <f t="shared" si="24"/>
      </c>
      <c r="K52" s="59"/>
      <c r="L52" s="59"/>
      <c r="M52" s="59"/>
      <c r="N52" s="59"/>
      <c r="O52" s="59"/>
      <c r="P52" s="59"/>
      <c r="Q52" s="58">
        <f t="shared" si="25"/>
      </c>
      <c r="R52" s="58">
        <f t="shared" si="26"/>
      </c>
      <c r="S52" s="4">
        <f>IF(B52="","",RANK(AO52,AO$7:AO$35,0))</f>
      </c>
      <c r="T52" s="2">
        <f t="shared" si="27"/>
      </c>
      <c r="U52" s="17"/>
      <c r="V52" s="9" t="e">
        <f>RANK(R52,R$7:R$35,0)</f>
        <v>#VALUE!</v>
      </c>
      <c r="W52" s="5"/>
      <c r="X52" s="16">
        <f t="shared" si="28"/>
        <v>0</v>
      </c>
      <c r="Y52" s="16">
        <f t="shared" si="29"/>
        <v>0</v>
      </c>
      <c r="Z52" s="16">
        <f t="shared" si="30"/>
        <v>0</v>
      </c>
      <c r="AA52" s="16">
        <f t="shared" si="31"/>
        <v>0</v>
      </c>
      <c r="AB52" s="16">
        <f t="shared" si="32"/>
        <v>0</v>
      </c>
      <c r="AC52" s="17">
        <f t="shared" si="33"/>
        <v>0</v>
      </c>
      <c r="AD52" s="17"/>
      <c r="AE52" s="16">
        <f t="shared" si="34"/>
        <v>0</v>
      </c>
      <c r="AF52" s="16">
        <f t="shared" si="35"/>
        <v>0</v>
      </c>
      <c r="AG52" s="16">
        <f t="shared" si="36"/>
        <v>0</v>
      </c>
      <c r="AH52" s="16">
        <f t="shared" si="37"/>
        <v>0</v>
      </c>
      <c r="AI52" s="16">
        <f t="shared" si="38"/>
        <v>0</v>
      </c>
      <c r="AJ52" s="17">
        <f t="shared" si="39"/>
        <v>0</v>
      </c>
      <c r="AK52" s="18"/>
      <c r="AL52" s="9">
        <f t="shared" si="40"/>
        <v>0</v>
      </c>
      <c r="AM52" s="9">
        <f t="shared" si="41"/>
        <v>0</v>
      </c>
      <c r="AN52" s="19">
        <f t="shared" si="42"/>
        <v>0</v>
      </c>
      <c r="AO52" s="19">
        <f t="shared" si="43"/>
        <v>0</v>
      </c>
      <c r="AP52" s="21"/>
      <c r="AQ52" s="21"/>
      <c r="AR52" s="21"/>
      <c r="AS52" s="21"/>
      <c r="AT52" s="21"/>
      <c r="AU52" s="21"/>
    </row>
    <row r="53" spans="1:47" s="27" customFormat="1" ht="17.25" customHeight="1" hidden="1">
      <c r="A53" s="29"/>
      <c r="B53" s="118"/>
      <c r="C53" s="53"/>
      <c r="D53" s="124"/>
      <c r="E53" s="57"/>
      <c r="F53" s="57"/>
      <c r="G53" s="57"/>
      <c r="H53" s="57"/>
      <c r="I53" s="57"/>
      <c r="J53" s="58">
        <f t="shared" si="24"/>
      </c>
      <c r="K53" s="59"/>
      <c r="L53" s="59"/>
      <c r="M53" s="59"/>
      <c r="N53" s="59"/>
      <c r="O53" s="59"/>
      <c r="P53" s="59"/>
      <c r="Q53" s="58">
        <f t="shared" si="25"/>
      </c>
      <c r="R53" s="58">
        <f t="shared" si="26"/>
      </c>
      <c r="S53" s="4">
        <f>IF(B53="","",RANK(AO53,AO$7:AO$35,0))</f>
      </c>
      <c r="T53" s="2">
        <f t="shared" si="27"/>
      </c>
      <c r="U53" s="17"/>
      <c r="V53" s="9" t="e">
        <f>RANK(R53,R$7:R$35,0)</f>
        <v>#VALUE!</v>
      </c>
      <c r="W53" s="5"/>
      <c r="X53" s="16">
        <f t="shared" si="28"/>
        <v>0</v>
      </c>
      <c r="Y53" s="16">
        <f t="shared" si="29"/>
        <v>0</v>
      </c>
      <c r="Z53" s="16">
        <f t="shared" si="30"/>
        <v>0</v>
      </c>
      <c r="AA53" s="16">
        <f t="shared" si="31"/>
        <v>0</v>
      </c>
      <c r="AB53" s="16">
        <f t="shared" si="32"/>
        <v>0</v>
      </c>
      <c r="AC53" s="17">
        <f t="shared" si="33"/>
        <v>0</v>
      </c>
      <c r="AD53" s="17"/>
      <c r="AE53" s="16">
        <f t="shared" si="34"/>
        <v>0</v>
      </c>
      <c r="AF53" s="16">
        <f t="shared" si="35"/>
        <v>0</v>
      </c>
      <c r="AG53" s="16">
        <f t="shared" si="36"/>
        <v>0</v>
      </c>
      <c r="AH53" s="16">
        <f t="shared" si="37"/>
        <v>0</v>
      </c>
      <c r="AI53" s="16">
        <f t="shared" si="38"/>
        <v>0</v>
      </c>
      <c r="AJ53" s="17">
        <f t="shared" si="39"/>
        <v>0</v>
      </c>
      <c r="AK53" s="18"/>
      <c r="AL53" s="9">
        <f t="shared" si="40"/>
        <v>0</v>
      </c>
      <c r="AM53" s="9">
        <f t="shared" si="41"/>
        <v>0</v>
      </c>
      <c r="AN53" s="19">
        <f t="shared" si="42"/>
        <v>0</v>
      </c>
      <c r="AO53" s="19">
        <f t="shared" si="43"/>
        <v>0</v>
      </c>
      <c r="AP53" s="21"/>
      <c r="AQ53" s="21"/>
      <c r="AR53" s="21"/>
      <c r="AS53" s="21"/>
      <c r="AT53" s="21"/>
      <c r="AU53" s="21"/>
    </row>
    <row r="54" spans="1:47" s="27" customFormat="1" ht="17.25" customHeight="1" hidden="1">
      <c r="A54" s="29"/>
      <c r="B54" s="118"/>
      <c r="C54" s="53"/>
      <c r="D54" s="124"/>
      <c r="E54" s="57"/>
      <c r="F54" s="57"/>
      <c r="G54" s="57"/>
      <c r="H54" s="57"/>
      <c r="I54" s="57"/>
      <c r="J54" s="58">
        <f t="shared" si="24"/>
      </c>
      <c r="K54" s="59"/>
      <c r="L54" s="59"/>
      <c r="M54" s="59"/>
      <c r="N54" s="59"/>
      <c r="O54" s="59"/>
      <c r="P54" s="59"/>
      <c r="Q54" s="58">
        <f t="shared" si="25"/>
      </c>
      <c r="R54" s="58">
        <f t="shared" si="26"/>
      </c>
      <c r="S54" s="4">
        <f>IF(B54="","",RANK(AO54,AO$7:AO$35,0))</f>
      </c>
      <c r="T54" s="2">
        <f t="shared" si="27"/>
      </c>
      <c r="U54" s="17"/>
      <c r="V54" s="9" t="e">
        <f>RANK(R54,R$7:R$35,0)</f>
        <v>#VALUE!</v>
      </c>
      <c r="W54" s="5"/>
      <c r="X54" s="16">
        <f t="shared" si="28"/>
        <v>0</v>
      </c>
      <c r="Y54" s="16">
        <f t="shared" si="29"/>
        <v>0</v>
      </c>
      <c r="Z54" s="16">
        <f t="shared" si="30"/>
        <v>0</v>
      </c>
      <c r="AA54" s="16">
        <f t="shared" si="31"/>
        <v>0</v>
      </c>
      <c r="AB54" s="16">
        <f t="shared" si="32"/>
        <v>0</v>
      </c>
      <c r="AC54" s="17">
        <f t="shared" si="33"/>
        <v>0</v>
      </c>
      <c r="AD54" s="17"/>
      <c r="AE54" s="16">
        <f t="shared" si="34"/>
        <v>0</v>
      </c>
      <c r="AF54" s="16">
        <f t="shared" si="35"/>
        <v>0</v>
      </c>
      <c r="AG54" s="16">
        <f t="shared" si="36"/>
        <v>0</v>
      </c>
      <c r="AH54" s="16">
        <f t="shared" si="37"/>
        <v>0</v>
      </c>
      <c r="AI54" s="16">
        <f t="shared" si="38"/>
        <v>0</v>
      </c>
      <c r="AJ54" s="17">
        <f t="shared" si="39"/>
        <v>0</v>
      </c>
      <c r="AK54" s="18"/>
      <c r="AL54" s="9">
        <f t="shared" si="40"/>
        <v>0</v>
      </c>
      <c r="AM54" s="9">
        <f t="shared" si="41"/>
        <v>0</v>
      </c>
      <c r="AN54" s="19">
        <f t="shared" si="42"/>
        <v>0</v>
      </c>
      <c r="AO54" s="19">
        <f t="shared" si="43"/>
        <v>0</v>
      </c>
      <c r="AP54" s="21"/>
      <c r="AQ54" s="21"/>
      <c r="AR54" s="21"/>
      <c r="AS54" s="21"/>
      <c r="AT54" s="21"/>
      <c r="AU54" s="21"/>
    </row>
    <row r="55" spans="1:47" s="27" customFormat="1" ht="17.25" customHeight="1" hidden="1">
      <c r="A55" s="29"/>
      <c r="B55" s="118"/>
      <c r="C55" s="53"/>
      <c r="D55" s="124"/>
      <c r="E55" s="57"/>
      <c r="F55" s="57"/>
      <c r="G55" s="57"/>
      <c r="H55" s="57"/>
      <c r="I55" s="57"/>
      <c r="J55" s="58">
        <f t="shared" si="24"/>
      </c>
      <c r="K55" s="59"/>
      <c r="L55" s="59"/>
      <c r="M55" s="59"/>
      <c r="N55" s="59"/>
      <c r="O55" s="59"/>
      <c r="P55" s="59"/>
      <c r="Q55" s="58">
        <f t="shared" si="25"/>
      </c>
      <c r="R55" s="58">
        <f t="shared" si="26"/>
      </c>
      <c r="S55" s="4">
        <f>IF(B55="","",RANK(AO55,AO$7:AO$35,0))</f>
      </c>
      <c r="T55" s="2">
        <f t="shared" si="27"/>
      </c>
      <c r="U55" s="17"/>
      <c r="V55" s="9" t="e">
        <f>RANK(R55,R$7:R$35,0)</f>
        <v>#VALUE!</v>
      </c>
      <c r="W55" s="5"/>
      <c r="X55" s="16">
        <f t="shared" si="28"/>
        <v>0</v>
      </c>
      <c r="Y55" s="16">
        <f t="shared" si="29"/>
        <v>0</v>
      </c>
      <c r="Z55" s="16">
        <f t="shared" si="30"/>
        <v>0</v>
      </c>
      <c r="AA55" s="16">
        <f t="shared" si="31"/>
        <v>0</v>
      </c>
      <c r="AB55" s="16">
        <f t="shared" si="32"/>
        <v>0</v>
      </c>
      <c r="AC55" s="17">
        <f t="shared" si="33"/>
        <v>0</v>
      </c>
      <c r="AD55" s="17"/>
      <c r="AE55" s="16">
        <f t="shared" si="34"/>
        <v>0</v>
      </c>
      <c r="AF55" s="16">
        <f t="shared" si="35"/>
        <v>0</v>
      </c>
      <c r="AG55" s="16">
        <f t="shared" si="36"/>
        <v>0</v>
      </c>
      <c r="AH55" s="16">
        <f t="shared" si="37"/>
        <v>0</v>
      </c>
      <c r="AI55" s="16">
        <f t="shared" si="38"/>
        <v>0</v>
      </c>
      <c r="AJ55" s="17">
        <f t="shared" si="39"/>
        <v>0</v>
      </c>
      <c r="AK55" s="18"/>
      <c r="AL55" s="9">
        <f t="shared" si="40"/>
        <v>0</v>
      </c>
      <c r="AM55" s="9">
        <f t="shared" si="41"/>
        <v>0</v>
      </c>
      <c r="AN55" s="19">
        <f t="shared" si="42"/>
        <v>0</v>
      </c>
      <c r="AO55" s="19">
        <f t="shared" si="43"/>
        <v>0</v>
      </c>
      <c r="AP55" s="21"/>
      <c r="AQ55" s="21"/>
      <c r="AR55" s="21"/>
      <c r="AS55" s="21"/>
      <c r="AT55" s="21"/>
      <c r="AU55" s="21"/>
    </row>
    <row r="56" spans="1:47" s="27" customFormat="1" ht="17.25" customHeight="1">
      <c r="A56" s="21"/>
      <c r="B56" s="121"/>
      <c r="C56" s="54"/>
      <c r="D56" s="121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8"/>
      <c r="U56" s="17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21" s="32" customFormat="1" ht="17.25" customHeight="1">
      <c r="A57" s="42" t="s">
        <v>48</v>
      </c>
      <c r="B57" s="119"/>
      <c r="C57" s="52"/>
      <c r="D57" s="119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36"/>
      <c r="U57" s="17"/>
    </row>
    <row r="58" spans="1:47" s="27" customFormat="1" ht="17.25" customHeight="1">
      <c r="A58" s="21"/>
      <c r="B58" s="121"/>
      <c r="C58" s="54"/>
      <c r="D58" s="12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8"/>
      <c r="U58" s="17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22" s="32" customFormat="1" ht="17.25" customHeight="1">
      <c r="A59" s="42" t="s">
        <v>51</v>
      </c>
      <c r="B59" s="119"/>
      <c r="C59" s="52"/>
      <c r="D59" s="123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34"/>
      <c r="U59" s="17"/>
      <c r="V59" s="32" t="s">
        <v>13</v>
      </c>
    </row>
    <row r="60" spans="1:47" s="27" customFormat="1" ht="17.25" customHeight="1">
      <c r="A60" s="179" t="s">
        <v>209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28"/>
      <c r="U60" s="17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s="27" customFormat="1" ht="17.25" customHeight="1">
      <c r="A61" s="194" t="s">
        <v>0</v>
      </c>
      <c r="B61" s="195" t="s">
        <v>12</v>
      </c>
      <c r="C61" s="169" t="s">
        <v>46</v>
      </c>
      <c r="D61" s="195" t="s">
        <v>1</v>
      </c>
      <c r="E61" s="176" t="s">
        <v>33</v>
      </c>
      <c r="F61" s="176"/>
      <c r="G61" s="176"/>
      <c r="H61" s="176"/>
      <c r="I61" s="176"/>
      <c r="J61" s="176"/>
      <c r="K61" s="176" t="s">
        <v>34</v>
      </c>
      <c r="L61" s="176"/>
      <c r="M61" s="176"/>
      <c r="N61" s="176"/>
      <c r="O61" s="176"/>
      <c r="P61" s="176"/>
      <c r="Q61" s="176"/>
      <c r="R61" s="169" t="s">
        <v>35</v>
      </c>
      <c r="S61" s="169" t="s">
        <v>36</v>
      </c>
      <c r="T61" s="1"/>
      <c r="U61" s="17"/>
      <c r="V61" s="10" t="s">
        <v>10</v>
      </c>
      <c r="W61" s="24" t="s">
        <v>38</v>
      </c>
      <c r="X61" s="24"/>
      <c r="Y61" s="24"/>
      <c r="Z61" s="24">
        <f>IF(MAX($S$7:$S$35)&gt;10,10,MAX($S$7:$S$35))</f>
        <v>10</v>
      </c>
      <c r="AA61" s="5"/>
      <c r="AB61" s="5"/>
      <c r="AC61" s="5"/>
      <c r="AD61" s="5"/>
      <c r="AE61" s="5"/>
      <c r="AF61" s="5"/>
      <c r="AG61" s="5"/>
      <c r="AH61" s="5"/>
      <c r="AJ61" s="5"/>
      <c r="AK61" s="5"/>
      <c r="AL61" s="5"/>
      <c r="AM61" s="5"/>
      <c r="AN61" s="5"/>
      <c r="AO61" s="5"/>
      <c r="AP61" s="21"/>
      <c r="AQ61" s="21"/>
      <c r="AR61" s="21"/>
      <c r="AS61" s="21"/>
      <c r="AT61" s="21"/>
      <c r="AU61" s="21"/>
    </row>
    <row r="62" spans="1:47" s="27" customFormat="1" ht="17.25" customHeight="1">
      <c r="A62" s="194"/>
      <c r="B62" s="195"/>
      <c r="C62" s="169"/>
      <c r="D62" s="195"/>
      <c r="E62" s="169" t="s">
        <v>14</v>
      </c>
      <c r="F62" s="169"/>
      <c r="G62" s="169" t="s">
        <v>15</v>
      </c>
      <c r="H62" s="169"/>
      <c r="I62" s="169" t="s">
        <v>30</v>
      </c>
      <c r="J62" s="169"/>
      <c r="K62" s="8" t="s">
        <v>3</v>
      </c>
      <c r="L62" s="8" t="s">
        <v>4</v>
      </c>
      <c r="M62" s="8" t="s">
        <v>5</v>
      </c>
      <c r="N62" s="8" t="s">
        <v>6</v>
      </c>
      <c r="O62" s="8" t="s">
        <v>7</v>
      </c>
      <c r="P62" s="8" t="s">
        <v>8</v>
      </c>
      <c r="Q62" s="8" t="s">
        <v>9</v>
      </c>
      <c r="R62" s="169"/>
      <c r="S62" s="169"/>
      <c r="T62" s="1"/>
      <c r="U62" s="76" t="s">
        <v>62</v>
      </c>
      <c r="V62" s="5"/>
      <c r="W62" s="5"/>
      <c r="X62" s="10" t="s">
        <v>22</v>
      </c>
      <c r="Y62" s="10" t="s">
        <v>23</v>
      </c>
      <c r="Z62" s="10" t="s">
        <v>24</v>
      </c>
      <c r="AA62" s="10" t="s">
        <v>25</v>
      </c>
      <c r="AB62" s="10" t="s">
        <v>26</v>
      </c>
      <c r="AC62" s="10" t="s">
        <v>27</v>
      </c>
      <c r="AD62" s="5"/>
      <c r="AE62" s="5"/>
      <c r="AF62" s="5"/>
      <c r="AG62" s="5"/>
      <c r="AH62" s="5"/>
      <c r="AI62" s="5"/>
      <c r="AJ62" s="5"/>
      <c r="AK62" s="5"/>
      <c r="AL62" s="10" t="s">
        <v>37</v>
      </c>
      <c r="AM62" s="10" t="s">
        <v>32</v>
      </c>
      <c r="AN62" s="10" t="s">
        <v>29</v>
      </c>
      <c r="AO62" s="10" t="s">
        <v>11</v>
      </c>
      <c r="AP62" s="21"/>
      <c r="AQ62" s="21"/>
      <c r="AR62" s="21"/>
      <c r="AS62" s="21"/>
      <c r="AT62" s="21"/>
      <c r="AU62" s="21"/>
    </row>
    <row r="63" spans="1:47" s="27" customFormat="1" ht="17.25" customHeight="1">
      <c r="A63" s="29">
        <v>1</v>
      </c>
      <c r="B63" s="122" t="str">
        <f aca="true" t="shared" si="44" ref="B63:D72">IF($A63&gt;$Z$61,"",INDEX(B$7:B$51,MATCH($Z$61-$A63+1,$S$7:$S$51,0)))</f>
        <v>赤星　遼</v>
      </c>
      <c r="C63" s="82">
        <f t="shared" si="44"/>
        <v>1</v>
      </c>
      <c r="D63" s="122" t="str">
        <f t="shared" si="44"/>
        <v>熊本ＴＣ</v>
      </c>
      <c r="E63" s="193"/>
      <c r="F63" s="193"/>
      <c r="G63" s="193"/>
      <c r="H63" s="193"/>
      <c r="I63" s="193"/>
      <c r="J63" s="193"/>
      <c r="K63" s="60">
        <v>7.7</v>
      </c>
      <c r="L63" s="60">
        <v>7.9</v>
      </c>
      <c r="M63" s="60">
        <v>8.1</v>
      </c>
      <c r="N63" s="60">
        <v>7.8</v>
      </c>
      <c r="O63" s="60">
        <v>7.6</v>
      </c>
      <c r="P63" s="60">
        <v>1.5</v>
      </c>
      <c r="Q63" s="58">
        <f aca="true" t="shared" si="45" ref="Q63:Q72">IF(B63="","",P63+AC63)</f>
        <v>24.9</v>
      </c>
      <c r="R63" s="58">
        <f aca="true" t="shared" si="46" ref="R63:R72">IF(B63="","",ROUND(I63+P63+AC63,1))</f>
        <v>24.9</v>
      </c>
      <c r="S63" s="4">
        <f aca="true" t="shared" si="47" ref="S63:S72">IF(B63="","",RANK(AO63,AO$63:AO$72,0))</f>
        <v>10</v>
      </c>
      <c r="T63" s="168">
        <f>Q63-P63</f>
        <v>23.4</v>
      </c>
      <c r="U63" s="17">
        <f aca="true" t="shared" si="48" ref="U63:U72">Q63-P63</f>
        <v>23.4</v>
      </c>
      <c r="V63" s="9" t="e">
        <f aca="true" t="shared" si="49" ref="V63:V72">RANK(R63,R$45:R$54,0)</f>
        <v>#N/A</v>
      </c>
      <c r="W63" s="5"/>
      <c r="X63" s="16">
        <f aca="true" t="shared" si="50" ref="X63:X72">IF(K63="",0,LARGE($K63:$O63,1))</f>
        <v>8.1</v>
      </c>
      <c r="Y63" s="16">
        <f aca="true" t="shared" si="51" ref="Y63:Y72">IF(L63="",0,LARGE($K63:$O63,2))</f>
        <v>7.9</v>
      </c>
      <c r="Z63" s="16">
        <f aca="true" t="shared" si="52" ref="Z63:Z72">IF(M63="",0,LARGE($K63:$O63,3))</f>
        <v>7.8</v>
      </c>
      <c r="AA63" s="16">
        <f aca="true" t="shared" si="53" ref="AA63:AA72">IF(N63="",0,LARGE($K63:$O63,4))</f>
        <v>7.7</v>
      </c>
      <c r="AB63" s="16">
        <f aca="true" t="shared" si="54" ref="AB63:AB72">IF(O63="",0,LARGE($K63:$O63,5))</f>
        <v>7.6</v>
      </c>
      <c r="AC63" s="17">
        <f aca="true" t="shared" si="55" ref="AC63:AC72">SUM(Y63:AA63)</f>
        <v>23.4</v>
      </c>
      <c r="AD63" s="5"/>
      <c r="AE63" s="5"/>
      <c r="AF63" s="5"/>
      <c r="AG63" s="5"/>
      <c r="AH63" s="5"/>
      <c r="AI63" s="5"/>
      <c r="AJ63" s="5"/>
      <c r="AK63" s="5"/>
      <c r="AL63" s="9">
        <f aca="true" t="shared" si="56" ref="AL63:AL72">IF(R63="",0,R63*1000000)</f>
        <v>24900000</v>
      </c>
      <c r="AM63" s="9">
        <f aca="true" t="shared" si="57" ref="AM63:AM72">IF(Q63="",0,Q63*1000)</f>
        <v>24900</v>
      </c>
      <c r="AN63" s="19">
        <f aca="true" t="shared" si="58" ref="AN63:AN72">SUM(K63:O63)/1000</f>
        <v>0.0391</v>
      </c>
      <c r="AO63" s="19">
        <f aca="true" t="shared" si="59" ref="AO63:AO72">ROUND(AL63+AM63-P63+AN63,4)</f>
        <v>24924898.5391</v>
      </c>
      <c r="AP63" s="21"/>
      <c r="AQ63" s="21"/>
      <c r="AR63" s="21"/>
      <c r="AS63" s="21"/>
      <c r="AT63" s="21"/>
      <c r="AU63" s="21"/>
    </row>
    <row r="64" spans="1:47" s="27" customFormat="1" ht="17.25" customHeight="1">
      <c r="A64" s="29">
        <v>2</v>
      </c>
      <c r="B64" s="122" t="str">
        <f t="shared" si="44"/>
        <v>殿所　加奈子</v>
      </c>
      <c r="C64" s="82">
        <f t="shared" si="44"/>
        <v>2</v>
      </c>
      <c r="D64" s="122" t="str">
        <f t="shared" si="44"/>
        <v>小林Ｔ．ＪＵＮＰＩＮ</v>
      </c>
      <c r="E64" s="193"/>
      <c r="F64" s="193"/>
      <c r="G64" s="193"/>
      <c r="H64" s="193"/>
      <c r="I64" s="193"/>
      <c r="J64" s="193"/>
      <c r="K64" s="60">
        <v>7.9</v>
      </c>
      <c r="L64" s="60">
        <v>7.6</v>
      </c>
      <c r="M64" s="60">
        <v>7.5</v>
      </c>
      <c r="N64" s="60">
        <v>7.4</v>
      </c>
      <c r="O64" s="60">
        <v>7.5</v>
      </c>
      <c r="P64" s="60">
        <v>2.9</v>
      </c>
      <c r="Q64" s="58">
        <f t="shared" si="45"/>
        <v>25.5</v>
      </c>
      <c r="R64" s="58">
        <f t="shared" si="46"/>
        <v>25.5</v>
      </c>
      <c r="S64" s="4">
        <f t="shared" si="47"/>
        <v>8</v>
      </c>
      <c r="T64" s="168">
        <f aca="true" t="shared" si="60" ref="T64:T72">Q64-P64</f>
        <v>22.6</v>
      </c>
      <c r="U64" s="17">
        <f t="shared" si="48"/>
        <v>22.6</v>
      </c>
      <c r="V64" s="9" t="e">
        <f t="shared" si="49"/>
        <v>#N/A</v>
      </c>
      <c r="W64" s="5"/>
      <c r="X64" s="16">
        <f t="shared" si="50"/>
        <v>7.9</v>
      </c>
      <c r="Y64" s="16">
        <f t="shared" si="51"/>
        <v>7.6</v>
      </c>
      <c r="Z64" s="16">
        <f t="shared" si="52"/>
        <v>7.5</v>
      </c>
      <c r="AA64" s="16">
        <f t="shared" si="53"/>
        <v>7.5</v>
      </c>
      <c r="AB64" s="16">
        <f t="shared" si="54"/>
        <v>7.4</v>
      </c>
      <c r="AC64" s="17">
        <f t="shared" si="55"/>
        <v>22.6</v>
      </c>
      <c r="AD64" s="5"/>
      <c r="AE64" s="5"/>
      <c r="AF64" s="5"/>
      <c r="AG64" s="5"/>
      <c r="AH64" s="5"/>
      <c r="AI64" s="5"/>
      <c r="AJ64" s="5"/>
      <c r="AK64" s="5"/>
      <c r="AL64" s="9">
        <f t="shared" si="56"/>
        <v>25500000</v>
      </c>
      <c r="AM64" s="9">
        <f t="shared" si="57"/>
        <v>25500</v>
      </c>
      <c r="AN64" s="19">
        <f t="shared" si="58"/>
        <v>0.037899999999999996</v>
      </c>
      <c r="AO64" s="19">
        <f t="shared" si="59"/>
        <v>25525497.1379</v>
      </c>
      <c r="AP64" s="21"/>
      <c r="AQ64" s="21"/>
      <c r="AR64" s="21"/>
      <c r="AS64" s="21"/>
      <c r="AT64" s="21"/>
      <c r="AU64" s="21"/>
    </row>
    <row r="65" spans="1:47" s="27" customFormat="1" ht="17.25" customHeight="1">
      <c r="A65" s="29">
        <v>3</v>
      </c>
      <c r="B65" s="122" t="str">
        <f t="shared" si="44"/>
        <v>中山　琴葉</v>
      </c>
      <c r="C65" s="82">
        <f t="shared" si="44"/>
        <v>2</v>
      </c>
      <c r="D65" s="122" t="str">
        <f t="shared" si="44"/>
        <v>熊本ＴＣ</v>
      </c>
      <c r="E65" s="193"/>
      <c r="F65" s="193"/>
      <c r="G65" s="193"/>
      <c r="H65" s="193"/>
      <c r="I65" s="193"/>
      <c r="J65" s="193"/>
      <c r="K65" s="60">
        <v>8</v>
      </c>
      <c r="L65" s="60">
        <v>7.9</v>
      </c>
      <c r="M65" s="60">
        <v>8</v>
      </c>
      <c r="N65" s="60">
        <v>7.5</v>
      </c>
      <c r="O65" s="60">
        <v>7.6</v>
      </c>
      <c r="P65" s="60">
        <v>3.7</v>
      </c>
      <c r="Q65" s="58">
        <f t="shared" si="45"/>
        <v>27.2</v>
      </c>
      <c r="R65" s="58">
        <f t="shared" si="46"/>
        <v>27.2</v>
      </c>
      <c r="S65" s="4">
        <f t="shared" si="47"/>
        <v>6</v>
      </c>
      <c r="T65" s="168">
        <f t="shared" si="60"/>
        <v>23.5</v>
      </c>
      <c r="U65" s="17">
        <f t="shared" si="48"/>
        <v>23.5</v>
      </c>
      <c r="V65" s="9" t="e">
        <f t="shared" si="49"/>
        <v>#N/A</v>
      </c>
      <c r="W65" s="5"/>
      <c r="X65" s="16">
        <f t="shared" si="50"/>
        <v>8</v>
      </c>
      <c r="Y65" s="16">
        <f t="shared" si="51"/>
        <v>8</v>
      </c>
      <c r="Z65" s="16">
        <f t="shared" si="52"/>
        <v>7.9</v>
      </c>
      <c r="AA65" s="16">
        <f t="shared" si="53"/>
        <v>7.6</v>
      </c>
      <c r="AB65" s="16">
        <f t="shared" si="54"/>
        <v>7.5</v>
      </c>
      <c r="AC65" s="17">
        <f t="shared" si="55"/>
        <v>23.5</v>
      </c>
      <c r="AD65" s="5"/>
      <c r="AE65" s="5"/>
      <c r="AF65" s="5"/>
      <c r="AG65" s="5"/>
      <c r="AH65" s="5"/>
      <c r="AI65" s="5"/>
      <c r="AJ65" s="5"/>
      <c r="AK65" s="5"/>
      <c r="AL65" s="9">
        <f t="shared" si="56"/>
        <v>27200000</v>
      </c>
      <c r="AM65" s="9">
        <f t="shared" si="57"/>
        <v>27200</v>
      </c>
      <c r="AN65" s="19">
        <f t="shared" si="58"/>
        <v>0.039</v>
      </c>
      <c r="AO65" s="19">
        <f t="shared" si="59"/>
        <v>27227196.339</v>
      </c>
      <c r="AP65" s="21"/>
      <c r="AQ65" s="21"/>
      <c r="AR65" s="21"/>
      <c r="AS65" s="21"/>
      <c r="AT65" s="21"/>
      <c r="AU65" s="21"/>
    </row>
    <row r="66" spans="1:47" s="27" customFormat="1" ht="17.25" customHeight="1">
      <c r="A66" s="29">
        <v>4</v>
      </c>
      <c r="B66" s="122" t="str">
        <f t="shared" si="44"/>
        <v>楠　玲弥</v>
      </c>
      <c r="C66" s="82">
        <f t="shared" si="44"/>
        <v>4</v>
      </c>
      <c r="D66" s="122" t="str">
        <f t="shared" si="44"/>
        <v>熊本ＴＣ</v>
      </c>
      <c r="E66" s="193"/>
      <c r="F66" s="193"/>
      <c r="G66" s="193"/>
      <c r="H66" s="193"/>
      <c r="I66" s="193"/>
      <c r="J66" s="193"/>
      <c r="K66" s="60">
        <v>7.6</v>
      </c>
      <c r="L66" s="60">
        <v>7.6</v>
      </c>
      <c r="M66" s="60">
        <v>7.4</v>
      </c>
      <c r="N66" s="60">
        <v>7.6</v>
      </c>
      <c r="O66" s="60">
        <v>7.5</v>
      </c>
      <c r="P66" s="60">
        <v>2.7</v>
      </c>
      <c r="Q66" s="58">
        <f t="shared" si="45"/>
        <v>25.4</v>
      </c>
      <c r="R66" s="58">
        <f t="shared" si="46"/>
        <v>25.4</v>
      </c>
      <c r="S66" s="4">
        <f t="shared" si="47"/>
        <v>9</v>
      </c>
      <c r="T66" s="168">
        <f t="shared" si="60"/>
        <v>22.7</v>
      </c>
      <c r="U66" s="17">
        <f t="shared" si="48"/>
        <v>22.7</v>
      </c>
      <c r="V66" s="9" t="e">
        <f t="shared" si="49"/>
        <v>#N/A</v>
      </c>
      <c r="W66" s="5"/>
      <c r="X66" s="16">
        <f t="shared" si="50"/>
        <v>7.6</v>
      </c>
      <c r="Y66" s="16">
        <f t="shared" si="51"/>
        <v>7.6</v>
      </c>
      <c r="Z66" s="16">
        <f t="shared" si="52"/>
        <v>7.6</v>
      </c>
      <c r="AA66" s="16">
        <f t="shared" si="53"/>
        <v>7.5</v>
      </c>
      <c r="AB66" s="16">
        <f t="shared" si="54"/>
        <v>7.4</v>
      </c>
      <c r="AC66" s="17">
        <f t="shared" si="55"/>
        <v>22.7</v>
      </c>
      <c r="AD66" s="5"/>
      <c r="AE66" s="5"/>
      <c r="AF66" s="5"/>
      <c r="AG66" s="5"/>
      <c r="AH66" s="5"/>
      <c r="AI66" s="5"/>
      <c r="AJ66" s="5"/>
      <c r="AK66" s="5"/>
      <c r="AL66" s="9">
        <f t="shared" si="56"/>
        <v>25400000</v>
      </c>
      <c r="AM66" s="9">
        <f t="shared" si="57"/>
        <v>25400</v>
      </c>
      <c r="AN66" s="19">
        <f t="shared" si="58"/>
        <v>0.037700000000000004</v>
      </c>
      <c r="AO66" s="19">
        <f t="shared" si="59"/>
        <v>25425397.3377</v>
      </c>
      <c r="AP66" s="21"/>
      <c r="AQ66" s="21"/>
      <c r="AR66" s="21"/>
      <c r="AS66" s="21"/>
      <c r="AT66" s="21"/>
      <c r="AU66" s="21"/>
    </row>
    <row r="67" spans="1:47" s="27" customFormat="1" ht="17.25" customHeight="1">
      <c r="A67" s="29">
        <v>5</v>
      </c>
      <c r="B67" s="122" t="str">
        <f t="shared" si="44"/>
        <v>生駒　紗彩</v>
      </c>
      <c r="C67" s="82">
        <f t="shared" si="44"/>
        <v>1</v>
      </c>
      <c r="D67" s="122" t="str">
        <f t="shared" si="44"/>
        <v>熊本ＴＣ</v>
      </c>
      <c r="E67" s="193"/>
      <c r="F67" s="193"/>
      <c r="G67" s="193"/>
      <c r="H67" s="193"/>
      <c r="I67" s="193"/>
      <c r="J67" s="193"/>
      <c r="K67" s="60">
        <v>7.9</v>
      </c>
      <c r="L67" s="60">
        <v>7.8</v>
      </c>
      <c r="M67" s="60">
        <v>8</v>
      </c>
      <c r="N67" s="60">
        <v>8</v>
      </c>
      <c r="O67" s="60">
        <v>7.7</v>
      </c>
      <c r="P67" s="60">
        <v>3.1</v>
      </c>
      <c r="Q67" s="58">
        <f t="shared" si="45"/>
        <v>26.8</v>
      </c>
      <c r="R67" s="58">
        <f t="shared" si="46"/>
        <v>26.8</v>
      </c>
      <c r="S67" s="4">
        <f t="shared" si="47"/>
        <v>7</v>
      </c>
      <c r="T67" s="168">
        <f t="shared" si="60"/>
        <v>23.7</v>
      </c>
      <c r="U67" s="17">
        <f t="shared" si="48"/>
        <v>23.7</v>
      </c>
      <c r="V67" s="9" t="e">
        <f t="shared" si="49"/>
        <v>#N/A</v>
      </c>
      <c r="W67" s="5"/>
      <c r="X67" s="16">
        <f t="shared" si="50"/>
        <v>8</v>
      </c>
      <c r="Y67" s="16">
        <f t="shared" si="51"/>
        <v>8</v>
      </c>
      <c r="Z67" s="16">
        <f t="shared" si="52"/>
        <v>7.9</v>
      </c>
      <c r="AA67" s="16">
        <f t="shared" si="53"/>
        <v>7.8</v>
      </c>
      <c r="AB67" s="16">
        <f t="shared" si="54"/>
        <v>7.7</v>
      </c>
      <c r="AC67" s="17">
        <f t="shared" si="55"/>
        <v>23.7</v>
      </c>
      <c r="AD67" s="5"/>
      <c r="AE67" s="5"/>
      <c r="AF67" s="5"/>
      <c r="AG67" s="5"/>
      <c r="AH67" s="5"/>
      <c r="AI67" s="5"/>
      <c r="AJ67" s="5"/>
      <c r="AK67" s="5"/>
      <c r="AL67" s="9">
        <f t="shared" si="56"/>
        <v>26800000</v>
      </c>
      <c r="AM67" s="9">
        <f t="shared" si="57"/>
        <v>26800</v>
      </c>
      <c r="AN67" s="19">
        <f t="shared" si="58"/>
        <v>0.0394</v>
      </c>
      <c r="AO67" s="19">
        <f t="shared" si="59"/>
        <v>26826796.9394</v>
      </c>
      <c r="AP67" s="21"/>
      <c r="AQ67" s="21"/>
      <c r="AR67" s="21"/>
      <c r="AS67" s="21"/>
      <c r="AT67" s="21"/>
      <c r="AU67" s="21"/>
    </row>
    <row r="68" spans="1:47" s="27" customFormat="1" ht="17.25" customHeight="1">
      <c r="A68" s="29">
        <v>6</v>
      </c>
      <c r="B68" s="122" t="str">
        <f t="shared" si="44"/>
        <v>杉元　美波</v>
      </c>
      <c r="C68" s="82">
        <f t="shared" si="44"/>
        <v>6</v>
      </c>
      <c r="D68" s="122" t="str">
        <f t="shared" si="44"/>
        <v>熊本ＴＣ</v>
      </c>
      <c r="E68" s="193"/>
      <c r="F68" s="193"/>
      <c r="G68" s="193"/>
      <c r="H68" s="193"/>
      <c r="I68" s="193"/>
      <c r="J68" s="193"/>
      <c r="K68" s="60">
        <v>7.7</v>
      </c>
      <c r="L68" s="60">
        <v>7.5</v>
      </c>
      <c r="M68" s="60">
        <v>7.8</v>
      </c>
      <c r="N68" s="60">
        <v>7.6</v>
      </c>
      <c r="O68" s="60">
        <v>7.8</v>
      </c>
      <c r="P68" s="60">
        <v>4.9</v>
      </c>
      <c r="Q68" s="58">
        <f t="shared" si="45"/>
        <v>28</v>
      </c>
      <c r="R68" s="58">
        <f t="shared" si="46"/>
        <v>28</v>
      </c>
      <c r="S68" s="4">
        <f t="shared" si="47"/>
        <v>4</v>
      </c>
      <c r="T68" s="168">
        <f t="shared" si="60"/>
        <v>23.1</v>
      </c>
      <c r="U68" s="17">
        <f t="shared" si="48"/>
        <v>23.1</v>
      </c>
      <c r="V68" s="9" t="e">
        <f t="shared" si="49"/>
        <v>#N/A</v>
      </c>
      <c r="W68" s="5"/>
      <c r="X68" s="16">
        <f t="shared" si="50"/>
        <v>7.8</v>
      </c>
      <c r="Y68" s="16">
        <f t="shared" si="51"/>
        <v>7.8</v>
      </c>
      <c r="Z68" s="16">
        <f t="shared" si="52"/>
        <v>7.7</v>
      </c>
      <c r="AA68" s="16">
        <f t="shared" si="53"/>
        <v>7.6</v>
      </c>
      <c r="AB68" s="16">
        <f t="shared" si="54"/>
        <v>7.5</v>
      </c>
      <c r="AC68" s="17">
        <f t="shared" si="55"/>
        <v>23.1</v>
      </c>
      <c r="AD68" s="5"/>
      <c r="AE68" s="5"/>
      <c r="AF68" s="5"/>
      <c r="AG68" s="5"/>
      <c r="AH68" s="5"/>
      <c r="AI68" s="5"/>
      <c r="AJ68" s="5"/>
      <c r="AK68" s="5"/>
      <c r="AL68" s="9">
        <f t="shared" si="56"/>
        <v>28000000</v>
      </c>
      <c r="AM68" s="9">
        <f t="shared" si="57"/>
        <v>28000</v>
      </c>
      <c r="AN68" s="19">
        <f t="shared" si="58"/>
        <v>0.0384</v>
      </c>
      <c r="AO68" s="19">
        <f t="shared" si="59"/>
        <v>28027995.1384</v>
      </c>
      <c r="AP68" s="21"/>
      <c r="AQ68" s="21"/>
      <c r="AR68" s="21"/>
      <c r="AS68" s="21"/>
      <c r="AT68" s="21"/>
      <c r="AU68" s="21"/>
    </row>
    <row r="69" spans="1:47" s="27" customFormat="1" ht="17.25" customHeight="1">
      <c r="A69" s="29">
        <v>7</v>
      </c>
      <c r="B69" s="122" t="str">
        <f t="shared" si="44"/>
        <v>平河　すみれ</v>
      </c>
      <c r="C69" s="82">
        <f t="shared" si="44"/>
        <v>1</v>
      </c>
      <c r="D69" s="122" t="str">
        <f t="shared" si="44"/>
        <v>熊本ＴＣ</v>
      </c>
      <c r="E69" s="193"/>
      <c r="F69" s="193"/>
      <c r="G69" s="193"/>
      <c r="H69" s="193"/>
      <c r="I69" s="193"/>
      <c r="J69" s="193"/>
      <c r="K69" s="60">
        <v>7.5</v>
      </c>
      <c r="L69" s="60">
        <v>7.7</v>
      </c>
      <c r="M69" s="60">
        <v>7.9</v>
      </c>
      <c r="N69" s="60">
        <v>8</v>
      </c>
      <c r="O69" s="60">
        <v>7.9</v>
      </c>
      <c r="P69" s="60">
        <v>4.9</v>
      </c>
      <c r="Q69" s="58">
        <f t="shared" si="45"/>
        <v>28.4</v>
      </c>
      <c r="R69" s="58">
        <f t="shared" si="46"/>
        <v>28.4</v>
      </c>
      <c r="S69" s="4">
        <f t="shared" si="47"/>
        <v>3</v>
      </c>
      <c r="T69" s="168">
        <f t="shared" si="60"/>
        <v>23.5</v>
      </c>
      <c r="U69" s="17">
        <f t="shared" si="48"/>
        <v>23.5</v>
      </c>
      <c r="V69" s="9" t="e">
        <f t="shared" si="49"/>
        <v>#N/A</v>
      </c>
      <c r="W69" s="5"/>
      <c r="X69" s="16">
        <f t="shared" si="50"/>
        <v>8</v>
      </c>
      <c r="Y69" s="16">
        <f t="shared" si="51"/>
        <v>7.9</v>
      </c>
      <c r="Z69" s="16">
        <f t="shared" si="52"/>
        <v>7.9</v>
      </c>
      <c r="AA69" s="16">
        <f t="shared" si="53"/>
        <v>7.7</v>
      </c>
      <c r="AB69" s="16">
        <f t="shared" si="54"/>
        <v>7.5</v>
      </c>
      <c r="AC69" s="17">
        <f t="shared" si="55"/>
        <v>23.5</v>
      </c>
      <c r="AD69" s="5"/>
      <c r="AE69" s="5"/>
      <c r="AF69" s="5"/>
      <c r="AG69" s="5"/>
      <c r="AH69" s="5"/>
      <c r="AI69" s="5"/>
      <c r="AJ69" s="5"/>
      <c r="AK69" s="5"/>
      <c r="AL69" s="9">
        <f t="shared" si="56"/>
        <v>28400000</v>
      </c>
      <c r="AM69" s="9">
        <f t="shared" si="57"/>
        <v>28400</v>
      </c>
      <c r="AN69" s="19">
        <f t="shared" si="58"/>
        <v>0.039</v>
      </c>
      <c r="AO69" s="19">
        <f t="shared" si="59"/>
        <v>28428395.139</v>
      </c>
      <c r="AP69" s="21"/>
      <c r="AQ69" s="21"/>
      <c r="AR69" s="21"/>
      <c r="AS69" s="21"/>
      <c r="AT69" s="21"/>
      <c r="AU69" s="21"/>
    </row>
    <row r="70" spans="1:47" s="27" customFormat="1" ht="17.25" customHeight="1">
      <c r="A70" s="29">
        <v>8</v>
      </c>
      <c r="B70" s="122" t="str">
        <f t="shared" si="44"/>
        <v>堀川　真良</v>
      </c>
      <c r="C70" s="82">
        <f t="shared" si="44"/>
        <v>6</v>
      </c>
      <c r="D70" s="122" t="str">
        <f t="shared" si="44"/>
        <v>八代ＴＣ</v>
      </c>
      <c r="E70" s="193"/>
      <c r="F70" s="193"/>
      <c r="G70" s="193"/>
      <c r="H70" s="193"/>
      <c r="I70" s="193"/>
      <c r="J70" s="193"/>
      <c r="K70" s="60">
        <v>7.6</v>
      </c>
      <c r="L70" s="60">
        <v>7.3</v>
      </c>
      <c r="M70" s="60">
        <v>7.8</v>
      </c>
      <c r="N70" s="60">
        <v>7.6</v>
      </c>
      <c r="O70" s="60">
        <v>7.8</v>
      </c>
      <c r="P70" s="60">
        <v>4.9</v>
      </c>
      <c r="Q70" s="58">
        <f t="shared" si="45"/>
        <v>27.9</v>
      </c>
      <c r="R70" s="58">
        <f t="shared" si="46"/>
        <v>27.9</v>
      </c>
      <c r="S70" s="4">
        <f t="shared" si="47"/>
        <v>5</v>
      </c>
      <c r="T70" s="168">
        <f t="shared" si="60"/>
        <v>23</v>
      </c>
      <c r="U70" s="17">
        <f t="shared" si="48"/>
        <v>23</v>
      </c>
      <c r="V70" s="9" t="e">
        <f t="shared" si="49"/>
        <v>#N/A</v>
      </c>
      <c r="W70" s="5"/>
      <c r="X70" s="16">
        <f t="shared" si="50"/>
        <v>7.8</v>
      </c>
      <c r="Y70" s="16">
        <f t="shared" si="51"/>
        <v>7.8</v>
      </c>
      <c r="Z70" s="16">
        <f t="shared" si="52"/>
        <v>7.6</v>
      </c>
      <c r="AA70" s="16">
        <f t="shared" si="53"/>
        <v>7.6</v>
      </c>
      <c r="AB70" s="16">
        <f t="shared" si="54"/>
        <v>7.3</v>
      </c>
      <c r="AC70" s="17">
        <f t="shared" si="55"/>
        <v>23</v>
      </c>
      <c r="AD70" s="5"/>
      <c r="AE70" s="5"/>
      <c r="AF70" s="5"/>
      <c r="AG70" s="5"/>
      <c r="AH70" s="5"/>
      <c r="AI70" s="5"/>
      <c r="AJ70" s="5"/>
      <c r="AK70" s="5"/>
      <c r="AL70" s="9">
        <f t="shared" si="56"/>
        <v>27900000</v>
      </c>
      <c r="AM70" s="9">
        <f t="shared" si="57"/>
        <v>27900</v>
      </c>
      <c r="AN70" s="19">
        <f t="shared" si="58"/>
        <v>0.038099999999999995</v>
      </c>
      <c r="AO70" s="19">
        <f t="shared" si="59"/>
        <v>27927895.1381</v>
      </c>
      <c r="AP70" s="21"/>
      <c r="AQ70" s="21"/>
      <c r="AR70" s="21"/>
      <c r="AS70" s="21"/>
      <c r="AT70" s="21"/>
      <c r="AU70" s="21"/>
    </row>
    <row r="71" spans="1:47" s="27" customFormat="1" ht="17.25" customHeight="1">
      <c r="A71" s="29">
        <v>9</v>
      </c>
      <c r="B71" s="122" t="str">
        <f t="shared" si="44"/>
        <v>竹嵜　姫花</v>
      </c>
      <c r="C71" s="82">
        <f t="shared" si="44"/>
        <v>2</v>
      </c>
      <c r="D71" s="122" t="str">
        <f t="shared" si="44"/>
        <v>熊本ＴＣ</v>
      </c>
      <c r="E71" s="193"/>
      <c r="F71" s="193"/>
      <c r="G71" s="193"/>
      <c r="H71" s="193"/>
      <c r="I71" s="193"/>
      <c r="J71" s="193"/>
      <c r="K71" s="60">
        <v>7.8</v>
      </c>
      <c r="L71" s="60">
        <v>7.6</v>
      </c>
      <c r="M71" s="60">
        <v>8</v>
      </c>
      <c r="N71" s="60">
        <v>7.8</v>
      </c>
      <c r="O71" s="60">
        <v>7.8</v>
      </c>
      <c r="P71" s="60">
        <v>5.9</v>
      </c>
      <c r="Q71" s="58">
        <f t="shared" si="45"/>
        <v>29.299999999999997</v>
      </c>
      <c r="R71" s="58">
        <f t="shared" si="46"/>
        <v>29.3</v>
      </c>
      <c r="S71" s="4">
        <f t="shared" si="47"/>
        <v>2</v>
      </c>
      <c r="T71" s="168">
        <f t="shared" si="60"/>
        <v>23.4</v>
      </c>
      <c r="U71" s="17">
        <f t="shared" si="48"/>
        <v>23.4</v>
      </c>
      <c r="V71" s="9" t="e">
        <f t="shared" si="49"/>
        <v>#N/A</v>
      </c>
      <c r="W71" s="5"/>
      <c r="X71" s="16">
        <f t="shared" si="50"/>
        <v>8</v>
      </c>
      <c r="Y71" s="16">
        <f t="shared" si="51"/>
        <v>7.8</v>
      </c>
      <c r="Z71" s="16">
        <f t="shared" si="52"/>
        <v>7.8</v>
      </c>
      <c r="AA71" s="16">
        <f t="shared" si="53"/>
        <v>7.8</v>
      </c>
      <c r="AB71" s="16">
        <f t="shared" si="54"/>
        <v>7.6</v>
      </c>
      <c r="AC71" s="17">
        <f t="shared" si="55"/>
        <v>23.4</v>
      </c>
      <c r="AD71" s="5"/>
      <c r="AE71" s="5"/>
      <c r="AF71" s="5"/>
      <c r="AG71" s="5"/>
      <c r="AH71" s="5"/>
      <c r="AI71" s="5"/>
      <c r="AJ71" s="5"/>
      <c r="AK71" s="5"/>
      <c r="AL71" s="9">
        <f t="shared" si="56"/>
        <v>29300000</v>
      </c>
      <c r="AM71" s="9">
        <f t="shared" si="57"/>
        <v>29299.999999999996</v>
      </c>
      <c r="AN71" s="19">
        <f t="shared" si="58"/>
        <v>0.039</v>
      </c>
      <c r="AO71" s="19">
        <f t="shared" si="59"/>
        <v>29329294.139</v>
      </c>
      <c r="AP71" s="21"/>
      <c r="AQ71" s="21"/>
      <c r="AR71" s="21"/>
      <c r="AS71" s="21"/>
      <c r="AT71" s="21"/>
      <c r="AU71" s="21"/>
    </row>
    <row r="72" spans="1:47" s="27" customFormat="1" ht="17.25" customHeight="1">
      <c r="A72" s="29">
        <v>10</v>
      </c>
      <c r="B72" s="122" t="str">
        <f t="shared" si="44"/>
        <v>岡部優海</v>
      </c>
      <c r="C72" s="82">
        <f t="shared" si="44"/>
        <v>3</v>
      </c>
      <c r="D72" s="122" t="str">
        <f t="shared" si="44"/>
        <v>スペースウォーク</v>
      </c>
      <c r="E72" s="193"/>
      <c r="F72" s="193"/>
      <c r="G72" s="193"/>
      <c r="H72" s="193"/>
      <c r="I72" s="193"/>
      <c r="J72" s="193"/>
      <c r="K72" s="60">
        <v>8</v>
      </c>
      <c r="L72" s="60">
        <v>7.8</v>
      </c>
      <c r="M72" s="60">
        <v>8</v>
      </c>
      <c r="N72" s="60">
        <v>7.9</v>
      </c>
      <c r="O72" s="60">
        <v>7.7</v>
      </c>
      <c r="P72" s="60">
        <v>5.8</v>
      </c>
      <c r="Q72" s="58">
        <f t="shared" si="45"/>
        <v>29.5</v>
      </c>
      <c r="R72" s="58">
        <f t="shared" si="46"/>
        <v>29.5</v>
      </c>
      <c r="S72" s="4">
        <f t="shared" si="47"/>
        <v>1</v>
      </c>
      <c r="T72" s="168">
        <f t="shared" si="60"/>
        <v>23.7</v>
      </c>
      <c r="U72" s="17">
        <f t="shared" si="48"/>
        <v>23.7</v>
      </c>
      <c r="V72" s="9" t="e">
        <f t="shared" si="49"/>
        <v>#N/A</v>
      </c>
      <c r="W72" s="5"/>
      <c r="X72" s="16">
        <f t="shared" si="50"/>
        <v>8</v>
      </c>
      <c r="Y72" s="16">
        <f t="shared" si="51"/>
        <v>8</v>
      </c>
      <c r="Z72" s="16">
        <f t="shared" si="52"/>
        <v>7.9</v>
      </c>
      <c r="AA72" s="16">
        <f t="shared" si="53"/>
        <v>7.8</v>
      </c>
      <c r="AB72" s="16">
        <f t="shared" si="54"/>
        <v>7.7</v>
      </c>
      <c r="AC72" s="17">
        <f t="shared" si="55"/>
        <v>23.7</v>
      </c>
      <c r="AD72" s="5"/>
      <c r="AE72" s="5"/>
      <c r="AF72" s="5"/>
      <c r="AG72" s="5"/>
      <c r="AH72" s="5"/>
      <c r="AI72" s="5"/>
      <c r="AJ72" s="5"/>
      <c r="AK72" s="5"/>
      <c r="AL72" s="9">
        <f t="shared" si="56"/>
        <v>29500000</v>
      </c>
      <c r="AM72" s="9">
        <f t="shared" si="57"/>
        <v>29500</v>
      </c>
      <c r="AN72" s="19">
        <f t="shared" si="58"/>
        <v>0.039400000000000004</v>
      </c>
      <c r="AO72" s="19">
        <f t="shared" si="59"/>
        <v>29529494.2394</v>
      </c>
      <c r="AP72" s="21"/>
      <c r="AQ72" s="21"/>
      <c r="AR72" s="21"/>
      <c r="AS72" s="21"/>
      <c r="AT72" s="21"/>
      <c r="AU72" s="21"/>
    </row>
    <row r="73" spans="2:47" s="27" customFormat="1" ht="17.25" customHeight="1">
      <c r="B73" s="120"/>
      <c r="C73" s="66"/>
      <c r="D73" s="125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7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21"/>
      <c r="AQ73" s="21"/>
      <c r="AR73" s="21"/>
      <c r="AS73" s="21"/>
      <c r="AT73" s="21"/>
      <c r="AU73" s="21"/>
    </row>
    <row r="74" spans="1:47" s="27" customFormat="1" ht="17.25" customHeight="1">
      <c r="A74" s="21"/>
      <c r="B74" s="121"/>
      <c r="C74" s="54"/>
      <c r="D74" s="121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28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s="27" customFormat="1" ht="17.25" customHeight="1">
      <c r="A75" s="21"/>
      <c r="B75" s="121"/>
      <c r="C75" s="54"/>
      <c r="D75" s="121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28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s="27" customFormat="1" ht="17.25" customHeight="1">
      <c r="A76" s="21"/>
      <c r="B76" s="121"/>
      <c r="C76" s="54"/>
      <c r="D76" s="121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28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s="27" customFormat="1" ht="17.25" customHeight="1">
      <c r="A77" s="21"/>
      <c r="B77" s="121"/>
      <c r="C77" s="54"/>
      <c r="D77" s="121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28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27" customFormat="1" ht="17.25" customHeight="1">
      <c r="A78" s="21"/>
      <c r="B78" s="121"/>
      <c r="C78" s="54"/>
      <c r="D78" s="121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28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s="27" customFormat="1" ht="17.25" customHeight="1">
      <c r="A79" s="21"/>
      <c r="B79" s="121"/>
      <c r="C79" s="54"/>
      <c r="D79" s="121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28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7" customFormat="1" ht="17.25" customHeight="1">
      <c r="A80" s="21"/>
      <c r="B80" s="121"/>
      <c r="C80" s="54"/>
      <c r="D80" s="121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8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27" customFormat="1" ht="17.25" customHeight="1">
      <c r="A81" s="21"/>
      <c r="B81" s="121"/>
      <c r="C81" s="54"/>
      <c r="D81" s="121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28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s="27" customFormat="1" ht="17.25" customHeight="1">
      <c r="A82" s="21"/>
      <c r="B82" s="121"/>
      <c r="C82" s="54"/>
      <c r="D82" s="121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28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7" customFormat="1" ht="17.25" customHeight="1">
      <c r="A83" s="21"/>
      <c r="B83" s="121"/>
      <c r="C83" s="54"/>
      <c r="D83" s="121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28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7" customFormat="1" ht="17.25" customHeight="1">
      <c r="A84" s="21"/>
      <c r="B84" s="121"/>
      <c r="C84" s="54"/>
      <c r="D84" s="121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28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27" customFormat="1" ht="17.25" customHeight="1">
      <c r="A85" s="21"/>
      <c r="B85" s="121"/>
      <c r="C85" s="54"/>
      <c r="D85" s="121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2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1:47" s="27" customFormat="1" ht="17.25" customHeight="1">
      <c r="A86" s="21"/>
      <c r="B86" s="121"/>
      <c r="C86" s="54"/>
      <c r="D86" s="121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28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1:47" s="27" customFormat="1" ht="17.25" customHeight="1">
      <c r="A87" s="21"/>
      <c r="B87" s="121"/>
      <c r="C87" s="54"/>
      <c r="D87" s="121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28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1:47" s="27" customFormat="1" ht="17.25" customHeight="1">
      <c r="A88" s="21"/>
      <c r="B88" s="121"/>
      <c r="C88" s="54"/>
      <c r="D88" s="121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28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s="27" customFormat="1" ht="17.25" customHeight="1">
      <c r="A89" s="21"/>
      <c r="B89" s="121"/>
      <c r="C89" s="54"/>
      <c r="D89" s="121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28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1:47" ht="17.25" customHeight="1">
      <c r="A90" s="21"/>
      <c r="C90" s="10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2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17.25" customHeight="1">
      <c r="A91" s="21"/>
      <c r="C91" s="10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2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ht="17.25" customHeight="1">
      <c r="A92" s="21"/>
      <c r="C92" s="10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2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ht="17.25" customHeight="1">
      <c r="A93" s="21"/>
      <c r="C93" s="10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2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ht="17.25" customHeight="1">
      <c r="A94" s="21"/>
      <c r="C94" s="10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2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17.25" customHeight="1">
      <c r="A95" s="21"/>
      <c r="C95" s="10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2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17.25" customHeight="1">
      <c r="A96" s="21"/>
      <c r="C96" s="10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2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ht="17.25" customHeight="1">
      <c r="A97" s="21"/>
      <c r="C97" s="10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2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17.25" customHeight="1">
      <c r="A98" s="21"/>
      <c r="C98" s="10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2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ht="17.25" customHeight="1">
      <c r="A99" s="21"/>
      <c r="C99" s="10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2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ht="17.25" customHeight="1">
      <c r="A100" s="21"/>
      <c r="C100" s="10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2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ht="17.25" customHeight="1">
      <c r="A101" s="21"/>
      <c r="C101" s="10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2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ht="17.25" customHeight="1">
      <c r="A102" s="21"/>
      <c r="C102" s="10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2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ht="17.25" customHeight="1">
      <c r="A103" s="21"/>
      <c r="C103" s="10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2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ht="17.25" customHeight="1">
      <c r="A104" s="21"/>
      <c r="C104" s="10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2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ht="17.25" customHeight="1">
      <c r="A105" s="21"/>
      <c r="C105" s="10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2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7.25" customHeight="1">
      <c r="A106" s="21"/>
      <c r="C106" s="10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2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7.25" customHeight="1">
      <c r="A107" s="21"/>
      <c r="C107" s="10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2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ht="17.25" customHeight="1">
      <c r="A108" s="21"/>
      <c r="C108" s="10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2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ht="17.25" customHeight="1">
      <c r="A109" s="21"/>
      <c r="C109" s="10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2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ht="17.25" customHeight="1">
      <c r="A110" s="21"/>
      <c r="C110" s="1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2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ht="17.25" customHeight="1">
      <c r="A111" s="21"/>
      <c r="C111" s="10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2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ht="17.25" customHeight="1">
      <c r="A112" s="21"/>
      <c r="C112" s="10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2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ht="17.25" customHeight="1">
      <c r="A113" s="21"/>
      <c r="C113" s="1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2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ht="17.25" customHeight="1">
      <c r="A114" s="21"/>
      <c r="C114" s="10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2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ht="17.25" customHeight="1">
      <c r="A115" s="21"/>
      <c r="C115" s="10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2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ht="17.25" customHeight="1">
      <c r="A116" s="21"/>
      <c r="C116" s="10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2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17.25" customHeight="1">
      <c r="A117" s="21"/>
      <c r="C117" s="10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2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17.25" customHeight="1">
      <c r="A118" s="21"/>
      <c r="C118" s="10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2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17.25" customHeight="1">
      <c r="A119" s="21"/>
      <c r="C119" s="10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2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 ht="17.25" customHeight="1">
      <c r="A120" s="21"/>
      <c r="C120" s="10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2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 ht="17.25" customHeight="1">
      <c r="A121" s="21"/>
      <c r="C121" s="10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2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 ht="17.25" customHeight="1">
      <c r="A122" s="21"/>
      <c r="C122" s="10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2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 ht="17.25" customHeight="1">
      <c r="A123" s="21"/>
      <c r="C123" s="10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2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 ht="17.25" customHeight="1">
      <c r="A124" s="21"/>
      <c r="C124" s="10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2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 ht="17.25" customHeight="1">
      <c r="A125" s="21"/>
      <c r="C125" s="10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2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 ht="17.25" customHeight="1">
      <c r="A126" s="21"/>
      <c r="C126" s="10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2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ht="17.25" customHeight="1">
      <c r="A127" s="21"/>
      <c r="C127" s="10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 ht="17.25" customHeight="1">
      <c r="A128" s="21"/>
      <c r="C128" s="10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2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 ht="17.25" customHeight="1">
      <c r="A129" s="21"/>
      <c r="C129" s="10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2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 ht="17.25" customHeight="1">
      <c r="A130" s="21"/>
      <c r="C130" s="10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2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 ht="17.25" customHeight="1">
      <c r="A131" s="21"/>
      <c r="C131" s="10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2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1:47" ht="17.25" customHeight="1">
      <c r="A132" s="21"/>
      <c r="C132" s="10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2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47" ht="17.25" customHeight="1">
      <c r="A133" s="21"/>
      <c r="C133" s="10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2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1:47" ht="17.25" customHeight="1">
      <c r="A134" s="21"/>
      <c r="C134" s="10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2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1:47" ht="17.25" customHeight="1">
      <c r="A135" s="21"/>
      <c r="C135" s="10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2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47" ht="17.25" customHeight="1">
      <c r="A136" s="21"/>
      <c r="C136" s="10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2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47" ht="17.25" customHeight="1">
      <c r="A137" s="21"/>
      <c r="C137" s="10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2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47" ht="17.25" customHeight="1">
      <c r="A138" s="21"/>
      <c r="C138" s="10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2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1:47" ht="17.25" customHeight="1">
      <c r="A139" s="21"/>
      <c r="C139" s="10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2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47" ht="17.25" customHeight="1">
      <c r="A140" s="21"/>
      <c r="C140" s="10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2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47" ht="17.25" customHeight="1">
      <c r="A141" s="21"/>
      <c r="C141" s="10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2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</sheetData>
  <sheetProtection formatCells="0" formatColumns="0" formatRows="0" selectLockedCells="1"/>
  <mergeCells count="53">
    <mergeCell ref="A4:S4"/>
    <mergeCell ref="E71:F71"/>
    <mergeCell ref="G71:H71"/>
    <mergeCell ref="I71:J71"/>
    <mergeCell ref="E67:F67"/>
    <mergeCell ref="G67:H67"/>
    <mergeCell ref="I67:J67"/>
    <mergeCell ref="E68:F68"/>
    <mergeCell ref="G68:H68"/>
    <mergeCell ref="I68:J68"/>
    <mergeCell ref="E72:F72"/>
    <mergeCell ref="G72:H72"/>
    <mergeCell ref="I72:J72"/>
    <mergeCell ref="E69:F69"/>
    <mergeCell ref="G69:H69"/>
    <mergeCell ref="I69:J69"/>
    <mergeCell ref="E70:F70"/>
    <mergeCell ref="G70:H70"/>
    <mergeCell ref="I70:J70"/>
    <mergeCell ref="E65:F65"/>
    <mergeCell ref="G65:H65"/>
    <mergeCell ref="I65:J65"/>
    <mergeCell ref="E66:F66"/>
    <mergeCell ref="G66:H66"/>
    <mergeCell ref="I66:J66"/>
    <mergeCell ref="G62:H62"/>
    <mergeCell ref="I62:J62"/>
    <mergeCell ref="E63:F63"/>
    <mergeCell ref="G63:H63"/>
    <mergeCell ref="I63:J63"/>
    <mergeCell ref="E64:F64"/>
    <mergeCell ref="G64:H64"/>
    <mergeCell ref="I64:J64"/>
    <mergeCell ref="AE5:AI5"/>
    <mergeCell ref="K5:Q5"/>
    <mergeCell ref="R5:R6"/>
    <mergeCell ref="S5:S6"/>
    <mergeCell ref="X5:AB5"/>
    <mergeCell ref="E61:J61"/>
    <mergeCell ref="K61:Q61"/>
    <mergeCell ref="R61:R62"/>
    <mergeCell ref="S61:S62"/>
    <mergeCell ref="E62:F62"/>
    <mergeCell ref="A5:A6"/>
    <mergeCell ref="B5:B6"/>
    <mergeCell ref="D5:D6"/>
    <mergeCell ref="A61:A62"/>
    <mergeCell ref="B61:B62"/>
    <mergeCell ref="D61:D62"/>
    <mergeCell ref="C61:C62"/>
    <mergeCell ref="A60:S60"/>
    <mergeCell ref="E5:J5"/>
    <mergeCell ref="C5:C6"/>
  </mergeCells>
  <printOptions horizontalCentered="1"/>
  <pageMargins left="0.3937007874015748" right="0.3937007874015748" top="0.3937007874015748" bottom="0.1968503937007874" header="0.11811023622047245" footer="0.11811023622047245"/>
  <pageSetup fitToHeight="2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31"/>
  <sheetViews>
    <sheetView zoomScale="93" zoomScaleNormal="93" zoomScalePageLayoutView="0" workbookViewId="0" topLeftCell="A34">
      <selection activeCell="T58" sqref="T58"/>
    </sheetView>
  </sheetViews>
  <sheetFormatPr defaultColWidth="9.00390625" defaultRowHeight="16.5" customHeight="1"/>
  <cols>
    <col min="1" max="1" width="6.875" style="27" customWidth="1"/>
    <col min="2" max="2" width="16.875" style="120" customWidth="1"/>
    <col min="3" max="3" width="5.00390625" style="11" customWidth="1"/>
    <col min="4" max="4" width="22.375" style="120" customWidth="1"/>
    <col min="5" max="9" width="5.625" style="63" customWidth="1"/>
    <col min="10" max="10" width="8.125" style="63" customWidth="1"/>
    <col min="11" max="15" width="5.625" style="63" customWidth="1"/>
    <col min="16" max="16" width="6.00390625" style="63" bestFit="1" customWidth="1"/>
    <col min="17" max="19" width="8.125" style="63" customWidth="1"/>
    <col min="20" max="20" width="9.50390625" style="1" customWidth="1"/>
    <col min="21" max="21" width="11.12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6.5" customHeight="1">
      <c r="A1" s="42" t="s">
        <v>61</v>
      </c>
      <c r="B1" s="119"/>
      <c r="C1" s="52"/>
      <c r="D1" s="119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36"/>
    </row>
    <row r="2" ht="9.75" customHeight="1">
      <c r="A2" s="43"/>
    </row>
    <row r="3" spans="1:22" s="32" customFormat="1" ht="16.5" customHeight="1">
      <c r="A3" s="42" t="s">
        <v>49</v>
      </c>
      <c r="B3" s="119"/>
      <c r="C3" s="30" t="s">
        <v>50</v>
      </c>
      <c r="D3" s="12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34"/>
      <c r="V3" s="32" t="s">
        <v>13</v>
      </c>
    </row>
    <row r="4" spans="1:19" ht="16.5" customHeight="1">
      <c r="A4" s="179" t="s">
        <v>210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6.5" customHeight="1">
      <c r="A5" s="194" t="s">
        <v>0</v>
      </c>
      <c r="B5" s="195" t="s">
        <v>12</v>
      </c>
      <c r="C5" s="176" t="s">
        <v>46</v>
      </c>
      <c r="D5" s="195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6.5" customHeight="1">
      <c r="A6" s="194"/>
      <c r="B6" s="195"/>
      <c r="C6" s="176"/>
      <c r="D6" s="195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76" t="s">
        <v>62</v>
      </c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6.5" customHeight="1">
      <c r="A7" s="29">
        <v>1</v>
      </c>
      <c r="B7" s="118" t="str">
        <f>'高以上男'!B11</f>
        <v>河村和哉</v>
      </c>
      <c r="C7" s="146" t="s">
        <v>212</v>
      </c>
      <c r="D7" s="118" t="str">
        <f>'高以上男'!D11</f>
        <v>スペースウォーク</v>
      </c>
      <c r="E7" s="135">
        <f>'高以上男'!E11</f>
        <v>8.2</v>
      </c>
      <c r="F7" s="135">
        <f>'高以上男'!F11</f>
        <v>8.1</v>
      </c>
      <c r="G7" s="135">
        <f>'高以上男'!G11</f>
        <v>8.7</v>
      </c>
      <c r="H7" s="135">
        <f>'高以上男'!H11</f>
        <v>8.3</v>
      </c>
      <c r="I7" s="135">
        <f>'高以上男'!I11</f>
        <v>8.2</v>
      </c>
      <c r="J7" s="58">
        <f aca="true" t="shared" si="0" ref="J7:J46">IF(B7="","",AC7)</f>
        <v>24.7</v>
      </c>
      <c r="K7" s="135">
        <f>'高以上男'!K11</f>
        <v>7.5</v>
      </c>
      <c r="L7" s="135">
        <f>'高以上男'!L11</f>
        <v>7.5</v>
      </c>
      <c r="M7" s="135">
        <f>'高以上男'!M11</f>
        <v>7.5</v>
      </c>
      <c r="N7" s="135">
        <f>'高以上男'!N11</f>
        <v>7.2</v>
      </c>
      <c r="O7" s="135">
        <f>'高以上男'!O11</f>
        <v>7.2</v>
      </c>
      <c r="P7" s="135">
        <f>'高以上男'!P11</f>
        <v>9.2</v>
      </c>
      <c r="Q7" s="58">
        <f aca="true" t="shared" si="1" ref="Q7:Q46">IF(B7="","",P7+AJ7)</f>
        <v>31.4</v>
      </c>
      <c r="R7" s="147">
        <v>0</v>
      </c>
      <c r="S7" s="4">
        <f aca="true" t="shared" si="2" ref="S7:S44">IF(B7="","",RANK(AO7,AO$7:AO$46,0))</f>
        <v>38</v>
      </c>
      <c r="T7" s="2">
        <f aca="true" t="shared" si="3" ref="T7:T46">IF(S7&lt;=10,"決勝進出","")</f>
      </c>
      <c r="U7" s="20">
        <f aca="true" t="shared" si="4" ref="U7:U46">Q7-P7</f>
        <v>22.2</v>
      </c>
      <c r="V7" s="9">
        <f aca="true" t="shared" si="5" ref="V7:V43">RANK(R7,R$7:R$43,0)</f>
        <v>36</v>
      </c>
      <c r="X7" s="16">
        <f aca="true" t="shared" si="6" ref="X7:X46">IF(E7="",0,LARGE($E7:$I7,1))</f>
        <v>8.7</v>
      </c>
      <c r="Y7" s="16">
        <f aca="true" t="shared" si="7" ref="Y7:Y46">IF(F7="",0,LARGE($E7:$I7,2))</f>
        <v>8.3</v>
      </c>
      <c r="Z7" s="16">
        <f aca="true" t="shared" si="8" ref="Z7:Z46">IF(G7="",0,LARGE($E7:$I7,3))</f>
        <v>8.2</v>
      </c>
      <c r="AA7" s="16">
        <f aca="true" t="shared" si="9" ref="AA7:AA46">IF(H7="",0,LARGE($E7:$I7,4))</f>
        <v>8.2</v>
      </c>
      <c r="AB7" s="16">
        <f aca="true" t="shared" si="10" ref="AB7:AB46">IF(I7="",0,LARGE($E7:$I7,5))</f>
        <v>8.1</v>
      </c>
      <c r="AC7" s="17">
        <f aca="true" t="shared" si="11" ref="AC7:AC46">SUM(Y7:AA7)</f>
        <v>24.7</v>
      </c>
      <c r="AD7" s="17"/>
      <c r="AE7" s="16">
        <f aca="true" t="shared" si="12" ref="AE7:AE46">IF(K7="",0,LARGE($K7:$O7,1))</f>
        <v>7.5</v>
      </c>
      <c r="AF7" s="16">
        <f aca="true" t="shared" si="13" ref="AF7:AF46">IF(L7="",0,LARGE($K7:$O7,2))</f>
        <v>7.5</v>
      </c>
      <c r="AG7" s="16">
        <f aca="true" t="shared" si="14" ref="AG7:AG46">IF(M7="",0,LARGE($K7:$O7,3))</f>
        <v>7.5</v>
      </c>
      <c r="AH7" s="16">
        <f aca="true" t="shared" si="15" ref="AH7:AH46">IF(N7="",0,LARGE($K7:$O7,4))</f>
        <v>7.2</v>
      </c>
      <c r="AI7" s="16">
        <f aca="true" t="shared" si="16" ref="AI7:AI46">IF(O7="",0,LARGE($K7:$O7,5))</f>
        <v>7.2</v>
      </c>
      <c r="AJ7" s="17">
        <f aca="true" t="shared" si="17" ref="AJ7:AJ46">SUM(AF7:AH7)</f>
        <v>22.2</v>
      </c>
      <c r="AK7" s="18"/>
      <c r="AL7" s="9">
        <f aca="true" t="shared" si="18" ref="AL7:AL46">IF(R7="",0,R7*1000000)</f>
        <v>0</v>
      </c>
      <c r="AM7" s="9">
        <f aca="true" t="shared" si="19" ref="AM7:AM46">IF(Q7="",0,Q7*1000)</f>
        <v>31400</v>
      </c>
      <c r="AN7" s="19">
        <f aca="true" t="shared" si="20" ref="AN7:AN46">SUM(K7:O7)/1000</f>
        <v>0.036899999999999995</v>
      </c>
      <c r="AO7" s="19">
        <f aca="true" t="shared" si="21" ref="AO7:AO46">ROUND(AL7+AM7-P7+AN7,4)</f>
        <v>31390.8369</v>
      </c>
      <c r="AP7" s="17"/>
      <c r="AQ7" s="9"/>
    </row>
    <row r="8" spans="1:43" ht="16.5" customHeight="1">
      <c r="A8" s="29">
        <v>2</v>
      </c>
      <c r="B8" s="118" t="str">
        <f>'高以上男'!B9</f>
        <v>小川　結生</v>
      </c>
      <c r="C8" s="134">
        <f>'高以上男'!C9</f>
        <v>1</v>
      </c>
      <c r="D8" s="118" t="str">
        <f>'高以上男'!D9</f>
        <v>小林Ｔ．ＪＵＮＰＩＮ</v>
      </c>
      <c r="E8" s="135">
        <f>'高以上男'!E9</f>
        <v>7.9</v>
      </c>
      <c r="F8" s="135">
        <f>'高以上男'!F9</f>
        <v>7.9</v>
      </c>
      <c r="G8" s="135">
        <f>'高以上男'!G9</f>
        <v>8.3</v>
      </c>
      <c r="H8" s="135">
        <f>'高以上男'!H9</f>
        <v>7.8</v>
      </c>
      <c r="I8" s="135">
        <f>'高以上男'!I9</f>
        <v>7.9</v>
      </c>
      <c r="J8" s="58">
        <f t="shared" si="0"/>
        <v>23.700000000000003</v>
      </c>
      <c r="K8" s="135">
        <f>'高以上男'!K9</f>
        <v>7.7</v>
      </c>
      <c r="L8" s="135">
        <f>'高以上男'!L9</f>
        <v>7.6</v>
      </c>
      <c r="M8" s="135">
        <f>'高以上男'!M9</f>
        <v>7.7</v>
      </c>
      <c r="N8" s="135">
        <f>'高以上男'!N9</f>
        <v>6.8</v>
      </c>
      <c r="O8" s="135">
        <f>'高以上男'!O9</f>
        <v>7.1</v>
      </c>
      <c r="P8" s="135">
        <f>'高以上男'!P9</f>
        <v>7.7</v>
      </c>
      <c r="Q8" s="58">
        <f t="shared" si="1"/>
        <v>30.099999999999998</v>
      </c>
      <c r="R8" s="58">
        <f>IF(B8="","",ROUND(AC8+P8+AJ8,1))</f>
        <v>53.8</v>
      </c>
      <c r="S8" s="4">
        <f t="shared" si="2"/>
        <v>1</v>
      </c>
      <c r="T8" s="2" t="str">
        <f t="shared" si="3"/>
        <v>決勝進出</v>
      </c>
      <c r="U8" s="20">
        <f t="shared" si="4"/>
        <v>22.4</v>
      </c>
      <c r="V8" s="9">
        <f t="shared" si="5"/>
        <v>1</v>
      </c>
      <c r="W8" s="9"/>
      <c r="X8" s="16">
        <f t="shared" si="6"/>
        <v>8.3</v>
      </c>
      <c r="Y8" s="16">
        <f t="shared" si="7"/>
        <v>7.9</v>
      </c>
      <c r="Z8" s="16">
        <f t="shared" si="8"/>
        <v>7.9</v>
      </c>
      <c r="AA8" s="16">
        <f t="shared" si="9"/>
        <v>7.9</v>
      </c>
      <c r="AB8" s="16">
        <f t="shared" si="10"/>
        <v>7.8</v>
      </c>
      <c r="AC8" s="17">
        <f t="shared" si="11"/>
        <v>23.700000000000003</v>
      </c>
      <c r="AD8" s="17"/>
      <c r="AE8" s="16">
        <f t="shared" si="12"/>
        <v>7.7</v>
      </c>
      <c r="AF8" s="16">
        <f t="shared" si="13"/>
        <v>7.7</v>
      </c>
      <c r="AG8" s="16">
        <f t="shared" si="14"/>
        <v>7.6</v>
      </c>
      <c r="AH8" s="16">
        <f t="shared" si="15"/>
        <v>7.1</v>
      </c>
      <c r="AI8" s="16">
        <f t="shared" si="16"/>
        <v>6.8</v>
      </c>
      <c r="AJ8" s="17">
        <f t="shared" si="17"/>
        <v>22.4</v>
      </c>
      <c r="AK8" s="18"/>
      <c r="AL8" s="9">
        <f t="shared" si="18"/>
        <v>53800000</v>
      </c>
      <c r="AM8" s="9">
        <f t="shared" si="19"/>
        <v>30099.999999999996</v>
      </c>
      <c r="AN8" s="19">
        <f t="shared" si="20"/>
        <v>0.036899999999999995</v>
      </c>
      <c r="AO8" s="19">
        <f t="shared" si="21"/>
        <v>53830092.3369</v>
      </c>
      <c r="AP8" s="17"/>
      <c r="AQ8" s="9"/>
    </row>
    <row r="9" spans="1:43" ht="16.5" customHeight="1">
      <c r="A9" s="29">
        <v>3</v>
      </c>
      <c r="B9" s="118" t="str">
        <f>'高以上男'!B8</f>
        <v>清川敏史</v>
      </c>
      <c r="C9" s="134">
        <f>'高以上男'!C8</f>
        <v>3</v>
      </c>
      <c r="D9" s="118" t="str">
        <f>'高以上男'!D8</f>
        <v>スペースウォーク</v>
      </c>
      <c r="E9" s="135">
        <f>'高以上男'!E8</f>
        <v>8</v>
      </c>
      <c r="F9" s="135">
        <f>'高以上男'!F8</f>
        <v>7.6</v>
      </c>
      <c r="G9" s="135">
        <f>'高以上男'!G8</f>
        <v>8.4</v>
      </c>
      <c r="H9" s="135">
        <f>'高以上男'!H8</f>
        <v>8.1</v>
      </c>
      <c r="I9" s="135">
        <f>'高以上男'!I8</f>
        <v>8.1</v>
      </c>
      <c r="J9" s="58">
        <f t="shared" si="0"/>
        <v>24.2</v>
      </c>
      <c r="K9" s="135">
        <f>'高以上男'!K8</f>
        <v>7.5</v>
      </c>
      <c r="L9" s="135">
        <f>'高以上男'!L8</f>
        <v>7.5</v>
      </c>
      <c r="M9" s="135">
        <f>'高以上男'!M8</f>
        <v>7.5</v>
      </c>
      <c r="N9" s="135">
        <f>'高以上男'!N8</f>
        <v>7.3</v>
      </c>
      <c r="O9" s="135">
        <f>'高以上男'!O8</f>
        <v>7.5</v>
      </c>
      <c r="P9" s="135">
        <f>'高以上男'!P8</f>
        <v>7.1</v>
      </c>
      <c r="Q9" s="58">
        <f t="shared" si="1"/>
        <v>29.6</v>
      </c>
      <c r="R9" s="58">
        <f>IF(B9="","",ROUND(AC9+P9+AJ9,1))</f>
        <v>53.8</v>
      </c>
      <c r="S9" s="4">
        <f t="shared" si="2"/>
        <v>2</v>
      </c>
      <c r="T9" s="2" t="str">
        <f t="shared" si="3"/>
        <v>決勝進出</v>
      </c>
      <c r="U9" s="20">
        <f t="shared" si="4"/>
        <v>22.5</v>
      </c>
      <c r="V9" s="9">
        <f t="shared" si="5"/>
        <v>1</v>
      </c>
      <c r="W9" s="9"/>
      <c r="X9" s="16">
        <f t="shared" si="6"/>
        <v>8.4</v>
      </c>
      <c r="Y9" s="16">
        <f t="shared" si="7"/>
        <v>8.1</v>
      </c>
      <c r="Z9" s="16">
        <f t="shared" si="8"/>
        <v>8.1</v>
      </c>
      <c r="AA9" s="16">
        <f t="shared" si="9"/>
        <v>8</v>
      </c>
      <c r="AB9" s="16">
        <f t="shared" si="10"/>
        <v>7.6</v>
      </c>
      <c r="AC9" s="17">
        <f t="shared" si="11"/>
        <v>24.2</v>
      </c>
      <c r="AD9" s="17"/>
      <c r="AE9" s="16">
        <f t="shared" si="12"/>
        <v>7.5</v>
      </c>
      <c r="AF9" s="16">
        <f t="shared" si="13"/>
        <v>7.5</v>
      </c>
      <c r="AG9" s="16">
        <f t="shared" si="14"/>
        <v>7.5</v>
      </c>
      <c r="AH9" s="16">
        <f t="shared" si="15"/>
        <v>7.5</v>
      </c>
      <c r="AI9" s="16">
        <f t="shared" si="16"/>
        <v>7.3</v>
      </c>
      <c r="AJ9" s="17">
        <f t="shared" si="17"/>
        <v>22.5</v>
      </c>
      <c r="AK9" s="18"/>
      <c r="AL9" s="9">
        <f t="shared" si="18"/>
        <v>53800000</v>
      </c>
      <c r="AM9" s="9">
        <f t="shared" si="19"/>
        <v>29600</v>
      </c>
      <c r="AN9" s="19">
        <f t="shared" si="20"/>
        <v>0.0373</v>
      </c>
      <c r="AO9" s="19">
        <f t="shared" si="21"/>
        <v>53829592.9373</v>
      </c>
      <c r="AP9" s="17"/>
      <c r="AQ9" s="9"/>
    </row>
    <row r="10" spans="1:43" ht="16.5" customHeight="1">
      <c r="A10" s="29">
        <v>4</v>
      </c>
      <c r="B10" s="118" t="str">
        <f>'高以上男'!B10</f>
        <v>石田順平</v>
      </c>
      <c r="C10" s="134">
        <f>'高以上男'!C10</f>
        <v>2</v>
      </c>
      <c r="D10" s="118" t="str">
        <f>'高以上男'!D10</f>
        <v>スペースウォーク</v>
      </c>
      <c r="E10" s="135">
        <f>'高以上男'!E10</f>
        <v>7.8</v>
      </c>
      <c r="F10" s="135">
        <f>'高以上男'!F10</f>
        <v>7.8</v>
      </c>
      <c r="G10" s="135">
        <f>'高以上男'!G10</f>
        <v>8.4</v>
      </c>
      <c r="H10" s="135">
        <f>'高以上男'!H10</f>
        <v>7.7</v>
      </c>
      <c r="I10" s="135">
        <f>'高以上男'!I10</f>
        <v>7.9</v>
      </c>
      <c r="J10" s="58">
        <f t="shared" si="0"/>
        <v>23.5</v>
      </c>
      <c r="K10" s="135">
        <f>'高以上男'!K10</f>
        <v>7.3</v>
      </c>
      <c r="L10" s="135">
        <f>'高以上男'!L10</f>
        <v>7.6</v>
      </c>
      <c r="M10" s="135">
        <f>'高以上男'!M10</f>
        <v>7.4</v>
      </c>
      <c r="N10" s="135">
        <f>'高以上男'!N10</f>
        <v>7.1</v>
      </c>
      <c r="O10" s="135">
        <f>'高以上男'!O10</f>
        <v>7.5</v>
      </c>
      <c r="P10" s="135">
        <f>'高以上男'!P10</f>
        <v>6.4</v>
      </c>
      <c r="Q10" s="58">
        <f t="shared" si="1"/>
        <v>28.6</v>
      </c>
      <c r="R10" s="58">
        <f>IF(B10="","",ROUND(AC10+P10+AJ10,1))</f>
        <v>52.1</v>
      </c>
      <c r="S10" s="4">
        <f t="shared" si="2"/>
        <v>3</v>
      </c>
      <c r="T10" s="2" t="str">
        <f t="shared" si="3"/>
        <v>決勝進出</v>
      </c>
      <c r="U10" s="20">
        <f t="shared" si="4"/>
        <v>22.200000000000003</v>
      </c>
      <c r="V10" s="9">
        <f t="shared" si="5"/>
        <v>3</v>
      </c>
      <c r="W10" s="9"/>
      <c r="X10" s="16">
        <f t="shared" si="6"/>
        <v>8.4</v>
      </c>
      <c r="Y10" s="16">
        <f t="shared" si="7"/>
        <v>7.9</v>
      </c>
      <c r="Z10" s="16">
        <f t="shared" si="8"/>
        <v>7.8</v>
      </c>
      <c r="AA10" s="16">
        <f t="shared" si="9"/>
        <v>7.8</v>
      </c>
      <c r="AB10" s="16">
        <f t="shared" si="10"/>
        <v>7.7</v>
      </c>
      <c r="AC10" s="17">
        <f t="shared" si="11"/>
        <v>23.5</v>
      </c>
      <c r="AD10" s="17"/>
      <c r="AE10" s="16">
        <f t="shared" si="12"/>
        <v>7.6</v>
      </c>
      <c r="AF10" s="16">
        <f t="shared" si="13"/>
        <v>7.5</v>
      </c>
      <c r="AG10" s="16">
        <f t="shared" si="14"/>
        <v>7.4</v>
      </c>
      <c r="AH10" s="16">
        <f t="shared" si="15"/>
        <v>7.3</v>
      </c>
      <c r="AI10" s="16">
        <f t="shared" si="16"/>
        <v>7.1</v>
      </c>
      <c r="AJ10" s="17">
        <f t="shared" si="17"/>
        <v>22.2</v>
      </c>
      <c r="AK10" s="18"/>
      <c r="AL10" s="9">
        <f t="shared" si="18"/>
        <v>52100000</v>
      </c>
      <c r="AM10" s="9">
        <f t="shared" si="19"/>
        <v>28600</v>
      </c>
      <c r="AN10" s="19">
        <f t="shared" si="20"/>
        <v>0.036899999999999995</v>
      </c>
      <c r="AO10" s="19">
        <f t="shared" si="21"/>
        <v>52128593.6369</v>
      </c>
      <c r="AP10" s="17"/>
      <c r="AQ10" s="9"/>
    </row>
    <row r="11" spans="1:43" ht="16.5" customHeight="1">
      <c r="A11" s="29">
        <v>5</v>
      </c>
      <c r="B11" s="118" t="str">
        <f>'高男'!B13</f>
        <v>石田　孝</v>
      </c>
      <c r="C11" s="118">
        <f>'高男'!C13</f>
        <v>6</v>
      </c>
      <c r="D11" s="118" t="str">
        <f>'高男'!D13</f>
        <v>スペースウォーク</v>
      </c>
      <c r="E11" s="57">
        <f>'高男'!E13</f>
        <v>8</v>
      </c>
      <c r="F11" s="57">
        <f>'高男'!F13</f>
        <v>7.8</v>
      </c>
      <c r="G11" s="57">
        <f>'高男'!G13</f>
        <v>7.8</v>
      </c>
      <c r="H11" s="57">
        <f>'高男'!H13</f>
        <v>7.1</v>
      </c>
      <c r="I11" s="57">
        <f>'高男'!I13</f>
        <v>7.7</v>
      </c>
      <c r="J11" s="58">
        <f t="shared" si="0"/>
        <v>23.3</v>
      </c>
      <c r="K11" s="59">
        <f>'高男'!K13</f>
        <v>7.9</v>
      </c>
      <c r="L11" s="59">
        <f>'高男'!L13</f>
        <v>7.5</v>
      </c>
      <c r="M11" s="59">
        <f>'高男'!M13</f>
        <v>8.3</v>
      </c>
      <c r="N11" s="59">
        <f>'高男'!N13</f>
        <v>7.2</v>
      </c>
      <c r="O11" s="59">
        <f>'高男'!O13</f>
        <v>7.3</v>
      </c>
      <c r="P11" s="59">
        <f>'高男'!P13</f>
        <v>6</v>
      </c>
      <c r="Q11" s="58">
        <f t="shared" si="1"/>
        <v>28.7</v>
      </c>
      <c r="R11" s="58">
        <f>IF(B11="","",ROUND(AC11+P11+AJ11,1))</f>
        <v>52</v>
      </c>
      <c r="S11" s="4">
        <f t="shared" si="2"/>
        <v>4</v>
      </c>
      <c r="T11" s="2" t="str">
        <f t="shared" si="3"/>
        <v>決勝進出</v>
      </c>
      <c r="U11" s="20">
        <f t="shared" si="4"/>
        <v>22.7</v>
      </c>
      <c r="V11" s="9">
        <f t="shared" si="5"/>
        <v>4</v>
      </c>
      <c r="W11" s="9"/>
      <c r="X11" s="16">
        <f t="shared" si="6"/>
        <v>8</v>
      </c>
      <c r="Y11" s="16">
        <f t="shared" si="7"/>
        <v>7.8</v>
      </c>
      <c r="Z11" s="16">
        <f t="shared" si="8"/>
        <v>7.8</v>
      </c>
      <c r="AA11" s="16">
        <f t="shared" si="9"/>
        <v>7.7</v>
      </c>
      <c r="AB11" s="16">
        <f t="shared" si="10"/>
        <v>7.1</v>
      </c>
      <c r="AC11" s="17">
        <f t="shared" si="11"/>
        <v>23.3</v>
      </c>
      <c r="AD11" s="17"/>
      <c r="AE11" s="16">
        <f t="shared" si="12"/>
        <v>8.3</v>
      </c>
      <c r="AF11" s="16">
        <f t="shared" si="13"/>
        <v>7.9</v>
      </c>
      <c r="AG11" s="16">
        <f t="shared" si="14"/>
        <v>7.5</v>
      </c>
      <c r="AH11" s="16">
        <f t="shared" si="15"/>
        <v>7.3</v>
      </c>
      <c r="AI11" s="16">
        <f t="shared" si="16"/>
        <v>7.2</v>
      </c>
      <c r="AJ11" s="17">
        <f t="shared" si="17"/>
        <v>22.7</v>
      </c>
      <c r="AK11" s="18"/>
      <c r="AL11" s="9">
        <f t="shared" si="18"/>
        <v>52000000</v>
      </c>
      <c r="AM11" s="9">
        <f t="shared" si="19"/>
        <v>28700</v>
      </c>
      <c r="AN11" s="19">
        <f t="shared" si="20"/>
        <v>0.038200000000000005</v>
      </c>
      <c r="AO11" s="19">
        <f t="shared" si="21"/>
        <v>52028694.0382</v>
      </c>
      <c r="AP11" s="17"/>
      <c r="AQ11" s="9"/>
    </row>
    <row r="12" spans="1:44" ht="16.5" customHeight="1">
      <c r="A12" s="29">
        <v>6</v>
      </c>
      <c r="B12" s="118" t="str">
        <f>'中男'!B16</f>
        <v>牧野励弥</v>
      </c>
      <c r="C12" s="118">
        <f>'中男'!C16</f>
        <v>1</v>
      </c>
      <c r="D12" s="118" t="str">
        <f>'中男'!D16</f>
        <v>エアーフロート</v>
      </c>
      <c r="E12" s="57">
        <f>'中男'!E16</f>
        <v>7.4</v>
      </c>
      <c r="F12" s="57">
        <f>'中男'!F16</f>
        <v>7.6</v>
      </c>
      <c r="G12" s="57">
        <f>'中男'!G16</f>
        <v>7.3</v>
      </c>
      <c r="H12" s="57">
        <f>'中男'!H16</f>
        <v>7.1</v>
      </c>
      <c r="I12" s="57">
        <f>'中男'!I16</f>
        <v>7.4</v>
      </c>
      <c r="J12" s="58">
        <f t="shared" si="0"/>
        <v>22.1</v>
      </c>
      <c r="K12" s="59">
        <f>'中男'!K16</f>
        <v>7.3</v>
      </c>
      <c r="L12" s="59">
        <f>'中男'!L16</f>
        <v>6.7</v>
      </c>
      <c r="M12" s="59">
        <f>'中男'!M16</f>
        <v>7.4</v>
      </c>
      <c r="N12" s="59">
        <f>'中男'!N16</f>
        <v>6.9</v>
      </c>
      <c r="O12" s="59">
        <f>'中男'!O16</f>
        <v>7</v>
      </c>
      <c r="P12" s="59">
        <f>'中男'!P16</f>
        <v>5.7</v>
      </c>
      <c r="Q12" s="58">
        <f t="shared" si="1"/>
        <v>26.900000000000002</v>
      </c>
      <c r="R12" s="58">
        <f>IF(B12="","",ROUND(AC12+P12+AJ12,1))</f>
        <v>49</v>
      </c>
      <c r="S12" s="4">
        <f t="shared" si="2"/>
        <v>5</v>
      </c>
      <c r="T12" s="2" t="str">
        <f t="shared" si="3"/>
        <v>決勝進出</v>
      </c>
      <c r="U12" s="20">
        <f t="shared" si="4"/>
        <v>21.200000000000003</v>
      </c>
      <c r="V12" s="9">
        <f t="shared" si="5"/>
        <v>5</v>
      </c>
      <c r="W12" s="9"/>
      <c r="X12" s="16">
        <f t="shared" si="6"/>
        <v>7.6</v>
      </c>
      <c r="Y12" s="16">
        <f t="shared" si="7"/>
        <v>7.4</v>
      </c>
      <c r="Z12" s="16">
        <f t="shared" si="8"/>
        <v>7.4</v>
      </c>
      <c r="AA12" s="16">
        <f t="shared" si="9"/>
        <v>7.3</v>
      </c>
      <c r="AB12" s="16">
        <f t="shared" si="10"/>
        <v>7.1</v>
      </c>
      <c r="AC12" s="17">
        <f t="shared" si="11"/>
        <v>22.1</v>
      </c>
      <c r="AD12" s="17"/>
      <c r="AE12" s="16">
        <f t="shared" si="12"/>
        <v>7.4</v>
      </c>
      <c r="AF12" s="16">
        <f t="shared" si="13"/>
        <v>7.3</v>
      </c>
      <c r="AG12" s="16">
        <f t="shared" si="14"/>
        <v>7</v>
      </c>
      <c r="AH12" s="16">
        <f t="shared" si="15"/>
        <v>6.9</v>
      </c>
      <c r="AI12" s="16">
        <f t="shared" si="16"/>
        <v>6.7</v>
      </c>
      <c r="AJ12" s="17">
        <f t="shared" si="17"/>
        <v>21.200000000000003</v>
      </c>
      <c r="AK12" s="18"/>
      <c r="AL12" s="9">
        <f t="shared" si="18"/>
        <v>49000000</v>
      </c>
      <c r="AM12" s="9">
        <f t="shared" si="19"/>
        <v>26900.000000000004</v>
      </c>
      <c r="AN12" s="19">
        <f t="shared" si="20"/>
        <v>0.0353</v>
      </c>
      <c r="AO12" s="19">
        <f t="shared" si="21"/>
        <v>49026894.3353</v>
      </c>
      <c r="AP12" s="17"/>
      <c r="AQ12" s="9"/>
      <c r="AR12" s="20"/>
    </row>
    <row r="13" spans="1:43" ht="16.5" customHeight="1">
      <c r="A13" s="29">
        <v>7</v>
      </c>
      <c r="B13" s="118" t="str">
        <f>'高以上男'!B12</f>
        <v>牧野清孝</v>
      </c>
      <c r="C13" s="146" t="s">
        <v>212</v>
      </c>
      <c r="D13" s="118" t="str">
        <f>'高以上男'!D12</f>
        <v>エアーフロート</v>
      </c>
      <c r="E13" s="135">
        <f>'高以上男'!E12</f>
        <v>7.3</v>
      </c>
      <c r="F13" s="135">
        <f>'高以上男'!F12</f>
        <v>7.2</v>
      </c>
      <c r="G13" s="135">
        <f>'高以上男'!G12</f>
        <v>7.9</v>
      </c>
      <c r="H13" s="135">
        <f>'高以上男'!H12</f>
        <v>6.9</v>
      </c>
      <c r="I13" s="135">
        <f>'高以上男'!I12</f>
        <v>7.1</v>
      </c>
      <c r="J13" s="58">
        <f t="shared" si="0"/>
        <v>21.6</v>
      </c>
      <c r="K13" s="135">
        <f>'高以上男'!K12</f>
        <v>7</v>
      </c>
      <c r="L13" s="135">
        <f>'高以上男'!L12</f>
        <v>7</v>
      </c>
      <c r="M13" s="135">
        <f>'高以上男'!M12</f>
        <v>6.8</v>
      </c>
      <c r="N13" s="135">
        <f>'高以上男'!N12</f>
        <v>6.6</v>
      </c>
      <c r="O13" s="135">
        <f>'高以上男'!O12</f>
        <v>6.5</v>
      </c>
      <c r="P13" s="135">
        <f>'高以上男'!P12</f>
        <v>6.5</v>
      </c>
      <c r="Q13" s="58">
        <f t="shared" si="1"/>
        <v>26.9</v>
      </c>
      <c r="R13" s="58">
        <v>0</v>
      </c>
      <c r="S13" s="4">
        <f t="shared" si="2"/>
        <v>39</v>
      </c>
      <c r="T13" s="2">
        <f t="shared" si="3"/>
      </c>
      <c r="U13" s="20">
        <f t="shared" si="4"/>
        <v>20.4</v>
      </c>
      <c r="V13" s="9">
        <f t="shared" si="5"/>
        <v>36</v>
      </c>
      <c r="X13" s="16">
        <f t="shared" si="6"/>
        <v>7.9</v>
      </c>
      <c r="Y13" s="16">
        <f t="shared" si="7"/>
        <v>7.3</v>
      </c>
      <c r="Z13" s="16">
        <f t="shared" si="8"/>
        <v>7.2</v>
      </c>
      <c r="AA13" s="16">
        <f t="shared" si="9"/>
        <v>7.1</v>
      </c>
      <c r="AB13" s="16">
        <f t="shared" si="10"/>
        <v>6.9</v>
      </c>
      <c r="AC13" s="17">
        <f t="shared" si="11"/>
        <v>21.6</v>
      </c>
      <c r="AD13" s="17"/>
      <c r="AE13" s="16">
        <f t="shared" si="12"/>
        <v>7</v>
      </c>
      <c r="AF13" s="16">
        <f t="shared" si="13"/>
        <v>7</v>
      </c>
      <c r="AG13" s="16">
        <f t="shared" si="14"/>
        <v>6.8</v>
      </c>
      <c r="AH13" s="16">
        <f t="shared" si="15"/>
        <v>6.6</v>
      </c>
      <c r="AI13" s="16">
        <f t="shared" si="16"/>
        <v>6.5</v>
      </c>
      <c r="AJ13" s="17">
        <f t="shared" si="17"/>
        <v>20.4</v>
      </c>
      <c r="AK13" s="18"/>
      <c r="AL13" s="9">
        <f t="shared" si="18"/>
        <v>0</v>
      </c>
      <c r="AM13" s="9">
        <f t="shared" si="19"/>
        <v>26900</v>
      </c>
      <c r="AN13" s="19">
        <f t="shared" si="20"/>
        <v>0.0339</v>
      </c>
      <c r="AO13" s="19">
        <f t="shared" si="21"/>
        <v>26893.5339</v>
      </c>
      <c r="AP13" s="17"/>
      <c r="AQ13" s="9"/>
    </row>
    <row r="14" spans="1:43" ht="16.5" customHeight="1">
      <c r="A14" s="29">
        <v>8</v>
      </c>
      <c r="B14" s="118" t="str">
        <f>'中男'!B14</f>
        <v>楠　海侑</v>
      </c>
      <c r="C14" s="118">
        <f>'中男'!C14</f>
        <v>1</v>
      </c>
      <c r="D14" s="118" t="str">
        <f>'中男'!D14</f>
        <v>熊本ＴＣ</v>
      </c>
      <c r="E14" s="57">
        <f>'中男'!E14</f>
        <v>7.6</v>
      </c>
      <c r="F14" s="57">
        <f>'中男'!F14</f>
        <v>7.9</v>
      </c>
      <c r="G14" s="57">
        <f>'中男'!G14</f>
        <v>7.7</v>
      </c>
      <c r="H14" s="57">
        <f>'中男'!H14</f>
        <v>7.6</v>
      </c>
      <c r="I14" s="57">
        <f>'中男'!I14</f>
        <v>7.7</v>
      </c>
      <c r="J14" s="58">
        <f t="shared" si="0"/>
        <v>23</v>
      </c>
      <c r="K14" s="59">
        <f>'中男'!K14</f>
        <v>7.3</v>
      </c>
      <c r="L14" s="59">
        <f>'中男'!L14</f>
        <v>7</v>
      </c>
      <c r="M14" s="59">
        <f>'中男'!M14</f>
        <v>7.4</v>
      </c>
      <c r="N14" s="59">
        <f>'中男'!N14</f>
        <v>7.1</v>
      </c>
      <c r="O14" s="59">
        <f>'中男'!O14</f>
        <v>7.4</v>
      </c>
      <c r="P14" s="59">
        <f>'中男'!P14</f>
        <v>3.7</v>
      </c>
      <c r="Q14" s="58">
        <f t="shared" si="1"/>
        <v>25.499999999999996</v>
      </c>
      <c r="R14" s="58">
        <f aca="true" t="shared" si="22" ref="R14:R46">IF(B14="","",ROUND(AC14+P14+AJ14,1))</f>
        <v>48.5</v>
      </c>
      <c r="S14" s="4">
        <f t="shared" si="2"/>
        <v>6</v>
      </c>
      <c r="T14" s="2" t="str">
        <f t="shared" si="3"/>
        <v>決勝進出</v>
      </c>
      <c r="U14" s="20">
        <f t="shared" si="4"/>
        <v>21.799999999999997</v>
      </c>
      <c r="V14" s="9">
        <f t="shared" si="5"/>
        <v>6</v>
      </c>
      <c r="W14" s="9"/>
      <c r="X14" s="16">
        <f t="shared" si="6"/>
        <v>7.9</v>
      </c>
      <c r="Y14" s="16">
        <f t="shared" si="7"/>
        <v>7.7</v>
      </c>
      <c r="Z14" s="16">
        <f t="shared" si="8"/>
        <v>7.7</v>
      </c>
      <c r="AA14" s="16">
        <f t="shared" si="9"/>
        <v>7.6</v>
      </c>
      <c r="AB14" s="16">
        <f t="shared" si="10"/>
        <v>7.6</v>
      </c>
      <c r="AC14" s="17">
        <f t="shared" si="11"/>
        <v>23</v>
      </c>
      <c r="AD14" s="17"/>
      <c r="AE14" s="16">
        <f t="shared" si="12"/>
        <v>7.4</v>
      </c>
      <c r="AF14" s="16">
        <f t="shared" si="13"/>
        <v>7.4</v>
      </c>
      <c r="AG14" s="16">
        <f t="shared" si="14"/>
        <v>7.3</v>
      </c>
      <c r="AH14" s="16">
        <f t="shared" si="15"/>
        <v>7.1</v>
      </c>
      <c r="AI14" s="16">
        <f t="shared" si="16"/>
        <v>7</v>
      </c>
      <c r="AJ14" s="17">
        <f t="shared" si="17"/>
        <v>21.799999999999997</v>
      </c>
      <c r="AK14" s="18"/>
      <c r="AL14" s="9">
        <f t="shared" si="18"/>
        <v>48500000</v>
      </c>
      <c r="AM14" s="9">
        <f t="shared" si="19"/>
        <v>25499.999999999996</v>
      </c>
      <c r="AN14" s="19">
        <f t="shared" si="20"/>
        <v>0.0362</v>
      </c>
      <c r="AO14" s="19">
        <f t="shared" si="21"/>
        <v>48525496.3362</v>
      </c>
      <c r="AP14" s="17"/>
      <c r="AQ14" s="9"/>
    </row>
    <row r="15" spans="1:43" ht="16.5" customHeight="1">
      <c r="A15" s="29">
        <v>9</v>
      </c>
      <c r="B15" s="118" t="str">
        <f>'中男'!B7</f>
        <v>梅木　翔</v>
      </c>
      <c r="C15" s="118">
        <f>'中男'!C7</f>
        <v>3</v>
      </c>
      <c r="D15" s="118" t="str">
        <f>'中男'!D7</f>
        <v>スペースウォーク</v>
      </c>
      <c r="E15" s="57">
        <f>'中男'!E7</f>
        <v>7.5</v>
      </c>
      <c r="F15" s="57">
        <f>'中男'!F7</f>
        <v>7.3</v>
      </c>
      <c r="G15" s="57">
        <f>'中男'!G7</f>
        <v>7.8</v>
      </c>
      <c r="H15" s="57">
        <f>'中男'!H7</f>
        <v>7.4</v>
      </c>
      <c r="I15" s="57">
        <f>'中男'!I7</f>
        <v>7.7</v>
      </c>
      <c r="J15" s="58">
        <f t="shared" si="0"/>
        <v>22.6</v>
      </c>
      <c r="K15" s="59">
        <f>'中男'!K7</f>
        <v>7.3</v>
      </c>
      <c r="L15" s="59">
        <f>'中男'!L7</f>
        <v>7.1</v>
      </c>
      <c r="M15" s="59">
        <f>'中男'!M7</f>
        <v>7.4</v>
      </c>
      <c r="N15" s="59">
        <f>'中男'!N7</f>
        <v>6.8</v>
      </c>
      <c r="O15" s="59">
        <f>'中男'!O7</f>
        <v>7.4</v>
      </c>
      <c r="P15" s="59">
        <f>'中男'!P7</f>
        <v>3.7</v>
      </c>
      <c r="Q15" s="58">
        <f t="shared" si="1"/>
        <v>25.499999999999996</v>
      </c>
      <c r="R15" s="58">
        <f t="shared" si="22"/>
        <v>48.1</v>
      </c>
      <c r="S15" s="4">
        <f t="shared" si="2"/>
        <v>7</v>
      </c>
      <c r="T15" s="2" t="str">
        <f t="shared" si="3"/>
        <v>決勝進出</v>
      </c>
      <c r="U15" s="20">
        <f t="shared" si="4"/>
        <v>21.799999999999997</v>
      </c>
      <c r="V15" s="9">
        <f t="shared" si="5"/>
        <v>7</v>
      </c>
      <c r="W15" s="9"/>
      <c r="X15" s="16">
        <f t="shared" si="6"/>
        <v>7.8</v>
      </c>
      <c r="Y15" s="16">
        <f t="shared" si="7"/>
        <v>7.7</v>
      </c>
      <c r="Z15" s="16">
        <f t="shared" si="8"/>
        <v>7.5</v>
      </c>
      <c r="AA15" s="16">
        <f t="shared" si="9"/>
        <v>7.4</v>
      </c>
      <c r="AB15" s="16">
        <f t="shared" si="10"/>
        <v>7.3</v>
      </c>
      <c r="AC15" s="17">
        <f t="shared" si="11"/>
        <v>22.6</v>
      </c>
      <c r="AD15" s="17"/>
      <c r="AE15" s="16">
        <f t="shared" si="12"/>
        <v>7.4</v>
      </c>
      <c r="AF15" s="16">
        <f t="shared" si="13"/>
        <v>7.4</v>
      </c>
      <c r="AG15" s="16">
        <f t="shared" si="14"/>
        <v>7.3</v>
      </c>
      <c r="AH15" s="16">
        <f t="shared" si="15"/>
        <v>7.1</v>
      </c>
      <c r="AI15" s="16">
        <f t="shared" si="16"/>
        <v>6.8</v>
      </c>
      <c r="AJ15" s="17">
        <f t="shared" si="17"/>
        <v>21.799999999999997</v>
      </c>
      <c r="AK15" s="18"/>
      <c r="AL15" s="9">
        <f t="shared" si="18"/>
        <v>48100000</v>
      </c>
      <c r="AM15" s="9">
        <f t="shared" si="19"/>
        <v>25499.999999999996</v>
      </c>
      <c r="AN15" s="19">
        <f t="shared" si="20"/>
        <v>0.036</v>
      </c>
      <c r="AO15" s="19">
        <f t="shared" si="21"/>
        <v>48125496.336</v>
      </c>
      <c r="AP15" s="17"/>
      <c r="AQ15" s="9"/>
    </row>
    <row r="16" spans="1:43" ht="16.5" customHeight="1">
      <c r="A16" s="29">
        <v>10</v>
      </c>
      <c r="B16" s="118" t="str">
        <f>'中男'!B8</f>
        <v>小川　諒大</v>
      </c>
      <c r="C16" s="118">
        <f>'中男'!C8</f>
        <v>1</v>
      </c>
      <c r="D16" s="118" t="str">
        <f>'中男'!D8</f>
        <v>小林Ｔ．ＪＵＮＰＩＮ</v>
      </c>
      <c r="E16" s="57">
        <f>'中男'!E8</f>
        <v>7.5</v>
      </c>
      <c r="F16" s="57">
        <f>'中男'!F8</f>
        <v>7.1</v>
      </c>
      <c r="G16" s="57">
        <f>'中男'!G8</f>
        <v>8</v>
      </c>
      <c r="H16" s="57">
        <f>'中男'!H8</f>
        <v>7.5</v>
      </c>
      <c r="I16" s="57">
        <f>'中男'!I8</f>
        <v>7.7</v>
      </c>
      <c r="J16" s="58">
        <f t="shared" si="0"/>
        <v>22.7</v>
      </c>
      <c r="K16" s="59">
        <f>'中男'!K8</f>
        <v>7.4</v>
      </c>
      <c r="L16" s="59">
        <f>'中男'!L8</f>
        <v>6.5</v>
      </c>
      <c r="M16" s="59">
        <f>'中男'!M8</f>
        <v>7.5</v>
      </c>
      <c r="N16" s="59">
        <f>'中男'!N8</f>
        <v>6.4</v>
      </c>
      <c r="O16" s="59">
        <f>'中男'!O8</f>
        <v>6.8</v>
      </c>
      <c r="P16" s="59">
        <f>'中男'!P8</f>
        <v>4</v>
      </c>
      <c r="Q16" s="58">
        <f t="shared" si="1"/>
        <v>24.7</v>
      </c>
      <c r="R16" s="58">
        <f t="shared" si="22"/>
        <v>47.4</v>
      </c>
      <c r="S16" s="4">
        <f t="shared" si="2"/>
        <v>8</v>
      </c>
      <c r="T16" s="2" t="str">
        <f t="shared" si="3"/>
        <v>決勝進出</v>
      </c>
      <c r="U16" s="20">
        <f t="shared" si="4"/>
        <v>20.7</v>
      </c>
      <c r="V16" s="9">
        <f t="shared" si="5"/>
        <v>8</v>
      </c>
      <c r="W16" s="9"/>
      <c r="X16" s="16">
        <f t="shared" si="6"/>
        <v>8</v>
      </c>
      <c r="Y16" s="16">
        <f t="shared" si="7"/>
        <v>7.7</v>
      </c>
      <c r="Z16" s="16">
        <f t="shared" si="8"/>
        <v>7.5</v>
      </c>
      <c r="AA16" s="16">
        <f t="shared" si="9"/>
        <v>7.5</v>
      </c>
      <c r="AB16" s="16">
        <f t="shared" si="10"/>
        <v>7.1</v>
      </c>
      <c r="AC16" s="17">
        <f t="shared" si="11"/>
        <v>22.7</v>
      </c>
      <c r="AD16" s="17"/>
      <c r="AE16" s="16">
        <f t="shared" si="12"/>
        <v>7.5</v>
      </c>
      <c r="AF16" s="16">
        <f t="shared" si="13"/>
        <v>7.4</v>
      </c>
      <c r="AG16" s="16">
        <f t="shared" si="14"/>
        <v>6.8</v>
      </c>
      <c r="AH16" s="16">
        <f t="shared" si="15"/>
        <v>6.5</v>
      </c>
      <c r="AI16" s="16">
        <f t="shared" si="16"/>
        <v>6.4</v>
      </c>
      <c r="AJ16" s="17">
        <f t="shared" si="17"/>
        <v>20.7</v>
      </c>
      <c r="AK16" s="18"/>
      <c r="AL16" s="9">
        <f t="shared" si="18"/>
        <v>47400000</v>
      </c>
      <c r="AM16" s="9">
        <f t="shared" si="19"/>
        <v>24700</v>
      </c>
      <c r="AN16" s="19">
        <f t="shared" si="20"/>
        <v>0.03459999999999999</v>
      </c>
      <c r="AO16" s="19">
        <f t="shared" si="21"/>
        <v>47424696.0346</v>
      </c>
      <c r="AP16" s="17"/>
      <c r="AQ16" s="9"/>
    </row>
    <row r="17" spans="1:43" ht="16.5" customHeight="1">
      <c r="A17" s="29">
        <v>11</v>
      </c>
      <c r="B17" s="118" t="str">
        <f>'高男'!B16</f>
        <v>吉ノ薗　悠李</v>
      </c>
      <c r="C17" s="118">
        <f>'高男'!C16</f>
        <v>5</v>
      </c>
      <c r="D17" s="118" t="str">
        <f>'高男'!D16</f>
        <v>小林Ｔ．ＪＵＮＰＩＮ</v>
      </c>
      <c r="E17" s="57">
        <f>'高男'!E16</f>
        <v>7.7</v>
      </c>
      <c r="F17" s="57">
        <f>'高男'!F16</f>
        <v>7.3</v>
      </c>
      <c r="G17" s="57">
        <f>'高男'!G16</f>
        <v>7.9</v>
      </c>
      <c r="H17" s="57">
        <f>'高男'!H16</f>
        <v>7.7</v>
      </c>
      <c r="I17" s="57">
        <f>'高男'!I16</f>
        <v>7.7</v>
      </c>
      <c r="J17" s="58">
        <f t="shared" si="0"/>
        <v>23.1</v>
      </c>
      <c r="K17" s="59">
        <f>'高男'!K16</f>
        <v>6.8</v>
      </c>
      <c r="L17" s="59">
        <f>'高男'!L16</f>
        <v>6.8</v>
      </c>
      <c r="M17" s="59">
        <f>'高男'!M16</f>
        <v>7.7</v>
      </c>
      <c r="N17" s="59">
        <f>'高男'!N16</f>
        <v>6.6</v>
      </c>
      <c r="O17" s="59">
        <f>'高男'!O16</f>
        <v>7.3</v>
      </c>
      <c r="P17" s="59">
        <f>'高男'!P16</f>
        <v>3.3</v>
      </c>
      <c r="Q17" s="58">
        <f t="shared" si="1"/>
        <v>24.2</v>
      </c>
      <c r="R17" s="58">
        <f t="shared" si="22"/>
        <v>47.3</v>
      </c>
      <c r="S17" s="4">
        <f t="shared" si="2"/>
        <v>9</v>
      </c>
      <c r="T17" s="2" t="str">
        <f t="shared" si="3"/>
        <v>決勝進出</v>
      </c>
      <c r="U17" s="20">
        <f t="shared" si="4"/>
        <v>20.9</v>
      </c>
      <c r="V17" s="9">
        <f t="shared" si="5"/>
        <v>9</v>
      </c>
      <c r="X17" s="16">
        <f t="shared" si="6"/>
        <v>7.9</v>
      </c>
      <c r="Y17" s="16">
        <f t="shared" si="7"/>
        <v>7.7</v>
      </c>
      <c r="Z17" s="16">
        <f t="shared" si="8"/>
        <v>7.7</v>
      </c>
      <c r="AA17" s="16">
        <f t="shared" si="9"/>
        <v>7.7</v>
      </c>
      <c r="AB17" s="16">
        <f t="shared" si="10"/>
        <v>7.3</v>
      </c>
      <c r="AC17" s="17">
        <f t="shared" si="11"/>
        <v>23.1</v>
      </c>
      <c r="AD17" s="17"/>
      <c r="AE17" s="16">
        <f t="shared" si="12"/>
        <v>7.7</v>
      </c>
      <c r="AF17" s="16">
        <f t="shared" si="13"/>
        <v>7.3</v>
      </c>
      <c r="AG17" s="16">
        <f t="shared" si="14"/>
        <v>6.8</v>
      </c>
      <c r="AH17" s="16">
        <f t="shared" si="15"/>
        <v>6.8</v>
      </c>
      <c r="AI17" s="16">
        <f t="shared" si="16"/>
        <v>6.6</v>
      </c>
      <c r="AJ17" s="17">
        <f t="shared" si="17"/>
        <v>20.9</v>
      </c>
      <c r="AK17" s="18"/>
      <c r="AL17" s="9">
        <f t="shared" si="18"/>
        <v>47300000</v>
      </c>
      <c r="AM17" s="9">
        <f t="shared" si="19"/>
        <v>24200</v>
      </c>
      <c r="AN17" s="19">
        <f t="shared" si="20"/>
        <v>0.035199999999999995</v>
      </c>
      <c r="AO17" s="19">
        <f t="shared" si="21"/>
        <v>47324196.7352</v>
      </c>
      <c r="AP17" s="17"/>
      <c r="AQ17" s="9"/>
    </row>
    <row r="18" spans="1:43" ht="16.5" customHeight="1">
      <c r="A18" s="29">
        <v>12</v>
      </c>
      <c r="B18" s="118" t="str">
        <f>'低男'!B9</f>
        <v>本田大智</v>
      </c>
      <c r="C18" s="118">
        <f>'低男'!C9</f>
        <v>3</v>
      </c>
      <c r="D18" s="118" t="str">
        <f>'低男'!D9</f>
        <v>スペースウォーク</v>
      </c>
      <c r="E18" s="57">
        <f>'低男'!E9</f>
        <v>7.8</v>
      </c>
      <c r="F18" s="57">
        <f>'低男'!F9</f>
        <v>7.5</v>
      </c>
      <c r="G18" s="57">
        <f>'低男'!G9</f>
        <v>7.5</v>
      </c>
      <c r="H18" s="57">
        <f>'低男'!H9</f>
        <v>7.7</v>
      </c>
      <c r="I18" s="57">
        <f>'低男'!I9</f>
        <v>7.7</v>
      </c>
      <c r="J18" s="58">
        <f t="shared" si="0"/>
        <v>22.9</v>
      </c>
      <c r="K18" s="59">
        <f>'低男'!K9</f>
        <v>7.8</v>
      </c>
      <c r="L18" s="59">
        <f>'低男'!L9</f>
        <v>7.6</v>
      </c>
      <c r="M18" s="59">
        <f>'低男'!M9</f>
        <v>7.5</v>
      </c>
      <c r="N18" s="59">
        <f>'低男'!N9</f>
        <v>7.5</v>
      </c>
      <c r="O18" s="59">
        <f>'低男'!O9</f>
        <v>7.5</v>
      </c>
      <c r="P18" s="59">
        <f>'低男'!P9</f>
        <v>1.1</v>
      </c>
      <c r="Q18" s="58">
        <f t="shared" si="1"/>
        <v>23.700000000000003</v>
      </c>
      <c r="R18" s="58">
        <f t="shared" si="22"/>
        <v>46.6</v>
      </c>
      <c r="S18" s="4">
        <f t="shared" si="2"/>
        <v>10</v>
      </c>
      <c r="T18" s="2" t="str">
        <f t="shared" si="3"/>
        <v>決勝進出</v>
      </c>
      <c r="U18" s="20">
        <f t="shared" si="4"/>
        <v>22.6</v>
      </c>
      <c r="V18" s="9">
        <f t="shared" si="5"/>
        <v>10</v>
      </c>
      <c r="X18" s="16">
        <f t="shared" si="6"/>
        <v>7.8</v>
      </c>
      <c r="Y18" s="16">
        <f t="shared" si="7"/>
        <v>7.7</v>
      </c>
      <c r="Z18" s="16">
        <f t="shared" si="8"/>
        <v>7.7</v>
      </c>
      <c r="AA18" s="16">
        <f t="shared" si="9"/>
        <v>7.5</v>
      </c>
      <c r="AB18" s="16">
        <f t="shared" si="10"/>
        <v>7.5</v>
      </c>
      <c r="AC18" s="17">
        <f t="shared" si="11"/>
        <v>22.9</v>
      </c>
      <c r="AD18" s="17"/>
      <c r="AE18" s="16">
        <f t="shared" si="12"/>
        <v>7.8</v>
      </c>
      <c r="AF18" s="16">
        <f t="shared" si="13"/>
        <v>7.6</v>
      </c>
      <c r="AG18" s="16">
        <f t="shared" si="14"/>
        <v>7.5</v>
      </c>
      <c r="AH18" s="16">
        <f t="shared" si="15"/>
        <v>7.5</v>
      </c>
      <c r="AI18" s="16">
        <f t="shared" si="16"/>
        <v>7.5</v>
      </c>
      <c r="AJ18" s="17">
        <f t="shared" si="17"/>
        <v>22.6</v>
      </c>
      <c r="AK18" s="18"/>
      <c r="AL18" s="9">
        <f t="shared" si="18"/>
        <v>46600000</v>
      </c>
      <c r="AM18" s="9">
        <f t="shared" si="19"/>
        <v>23700.000000000004</v>
      </c>
      <c r="AN18" s="19">
        <f t="shared" si="20"/>
        <v>0.037899999999999996</v>
      </c>
      <c r="AO18" s="19">
        <f t="shared" si="21"/>
        <v>46623698.9379</v>
      </c>
      <c r="AP18" s="17"/>
      <c r="AQ18" s="9"/>
    </row>
    <row r="19" spans="1:43" ht="16.5" customHeight="1">
      <c r="A19" s="29">
        <v>13</v>
      </c>
      <c r="B19" s="118" t="str">
        <f>'高男'!B17</f>
        <v>山本凌駕</v>
      </c>
      <c r="C19" s="118">
        <f>'高男'!C17</f>
        <v>5</v>
      </c>
      <c r="D19" s="118" t="str">
        <f>'高男'!D17</f>
        <v>スペースウォーク</v>
      </c>
      <c r="E19" s="57">
        <f>'高男'!E17</f>
        <v>7.5</v>
      </c>
      <c r="F19" s="57">
        <f>'高男'!F17</f>
        <v>7.3</v>
      </c>
      <c r="G19" s="57">
        <f>'高男'!G17</f>
        <v>7.8</v>
      </c>
      <c r="H19" s="57">
        <f>'高男'!H17</f>
        <v>7.7</v>
      </c>
      <c r="I19" s="57">
        <f>'高男'!I17</f>
        <v>7.5</v>
      </c>
      <c r="J19" s="58">
        <f t="shared" si="0"/>
        <v>22.7</v>
      </c>
      <c r="K19" s="59">
        <f>'高男'!K17</f>
        <v>7.3</v>
      </c>
      <c r="L19" s="59">
        <f>'高男'!L17</f>
        <v>7.5</v>
      </c>
      <c r="M19" s="59">
        <f>'高男'!M17</f>
        <v>7.4</v>
      </c>
      <c r="N19" s="59">
        <f>'高男'!N17</f>
        <v>7.6</v>
      </c>
      <c r="O19" s="59">
        <f>'高男'!O17</f>
        <v>7.7</v>
      </c>
      <c r="P19" s="59">
        <f>'高男'!P17</f>
        <v>1.3</v>
      </c>
      <c r="Q19" s="58">
        <f t="shared" si="1"/>
        <v>23.8</v>
      </c>
      <c r="R19" s="58">
        <f t="shared" si="22"/>
        <v>46.5</v>
      </c>
      <c r="S19" s="4">
        <f t="shared" si="2"/>
        <v>11</v>
      </c>
      <c r="T19" s="2">
        <f t="shared" si="3"/>
      </c>
      <c r="U19" s="20">
        <f t="shared" si="4"/>
        <v>22.5</v>
      </c>
      <c r="V19" s="9">
        <f t="shared" si="5"/>
        <v>11</v>
      </c>
      <c r="W19" s="9"/>
      <c r="X19" s="16">
        <f t="shared" si="6"/>
        <v>7.8</v>
      </c>
      <c r="Y19" s="16">
        <f t="shared" si="7"/>
        <v>7.7</v>
      </c>
      <c r="Z19" s="16">
        <f t="shared" si="8"/>
        <v>7.5</v>
      </c>
      <c r="AA19" s="16">
        <f t="shared" si="9"/>
        <v>7.5</v>
      </c>
      <c r="AB19" s="16">
        <f t="shared" si="10"/>
        <v>7.3</v>
      </c>
      <c r="AC19" s="17">
        <f t="shared" si="11"/>
        <v>22.7</v>
      </c>
      <c r="AD19" s="17"/>
      <c r="AE19" s="16">
        <f t="shared" si="12"/>
        <v>7.7</v>
      </c>
      <c r="AF19" s="16">
        <f t="shared" si="13"/>
        <v>7.6</v>
      </c>
      <c r="AG19" s="16">
        <f t="shared" si="14"/>
        <v>7.5</v>
      </c>
      <c r="AH19" s="16">
        <f t="shared" si="15"/>
        <v>7.4</v>
      </c>
      <c r="AI19" s="16">
        <f t="shared" si="16"/>
        <v>7.3</v>
      </c>
      <c r="AJ19" s="17">
        <f t="shared" si="17"/>
        <v>22.5</v>
      </c>
      <c r="AK19" s="18"/>
      <c r="AL19" s="9">
        <f t="shared" si="18"/>
        <v>46500000</v>
      </c>
      <c r="AM19" s="9">
        <f t="shared" si="19"/>
        <v>23800</v>
      </c>
      <c r="AN19" s="19">
        <f t="shared" si="20"/>
        <v>0.037500000000000006</v>
      </c>
      <c r="AO19" s="19">
        <f t="shared" si="21"/>
        <v>46523798.7375</v>
      </c>
      <c r="AP19" s="17"/>
      <c r="AQ19" s="9"/>
    </row>
    <row r="20" spans="1:43" ht="16.5" customHeight="1">
      <c r="A20" s="29">
        <v>14</v>
      </c>
      <c r="B20" s="118" t="str">
        <f>'高以上男'!B7</f>
        <v>池田　成諒</v>
      </c>
      <c r="C20" s="134" t="str">
        <f>'高以上男'!C7</f>
        <v>一般</v>
      </c>
      <c r="D20" s="118" t="str">
        <f>'高以上男'!D7</f>
        <v>小林Ｔ．ＪＵＮＰＩＮ</v>
      </c>
      <c r="E20" s="135">
        <f>'高以上男'!E7</f>
        <v>7.2</v>
      </c>
      <c r="F20" s="135">
        <f>'高以上男'!F7</f>
        <v>7.2</v>
      </c>
      <c r="G20" s="135">
        <f>'高以上男'!G7</f>
        <v>7</v>
      </c>
      <c r="H20" s="135">
        <f>'高以上男'!H7</f>
        <v>7.2</v>
      </c>
      <c r="I20" s="135">
        <f>'高以上男'!I7</f>
        <v>7.4</v>
      </c>
      <c r="J20" s="58">
        <f t="shared" si="0"/>
        <v>21.6</v>
      </c>
      <c r="K20" s="135">
        <f>'高以上男'!K7</f>
        <v>7</v>
      </c>
      <c r="L20" s="135">
        <f>'高以上男'!L7</f>
        <v>7</v>
      </c>
      <c r="M20" s="135">
        <f>'高以上男'!M7</f>
        <v>6.5</v>
      </c>
      <c r="N20" s="135">
        <f>'高以上男'!N7</f>
        <v>6.6</v>
      </c>
      <c r="O20" s="135">
        <f>'高以上男'!O7</f>
        <v>6.7</v>
      </c>
      <c r="P20" s="135">
        <f>'高以上男'!P7</f>
        <v>4.2</v>
      </c>
      <c r="Q20" s="58">
        <f t="shared" si="1"/>
        <v>24.499999999999996</v>
      </c>
      <c r="R20" s="58">
        <f t="shared" si="22"/>
        <v>46.1</v>
      </c>
      <c r="S20" s="4">
        <f t="shared" si="2"/>
        <v>12</v>
      </c>
      <c r="T20" s="2">
        <f t="shared" si="3"/>
      </c>
      <c r="U20" s="20">
        <f t="shared" si="4"/>
        <v>20.299999999999997</v>
      </c>
      <c r="V20" s="9">
        <f t="shared" si="5"/>
        <v>12</v>
      </c>
      <c r="W20" s="9"/>
      <c r="X20" s="16">
        <f t="shared" si="6"/>
        <v>7.4</v>
      </c>
      <c r="Y20" s="16">
        <f t="shared" si="7"/>
        <v>7.2</v>
      </c>
      <c r="Z20" s="16">
        <f t="shared" si="8"/>
        <v>7.2</v>
      </c>
      <c r="AA20" s="16">
        <f t="shared" si="9"/>
        <v>7.2</v>
      </c>
      <c r="AB20" s="16">
        <f t="shared" si="10"/>
        <v>7</v>
      </c>
      <c r="AC20" s="17">
        <f t="shared" si="11"/>
        <v>21.6</v>
      </c>
      <c r="AD20" s="17"/>
      <c r="AE20" s="16">
        <f t="shared" si="12"/>
        <v>7</v>
      </c>
      <c r="AF20" s="16">
        <f t="shared" si="13"/>
        <v>7</v>
      </c>
      <c r="AG20" s="16">
        <f t="shared" si="14"/>
        <v>6.7</v>
      </c>
      <c r="AH20" s="16">
        <f t="shared" si="15"/>
        <v>6.6</v>
      </c>
      <c r="AI20" s="16">
        <f t="shared" si="16"/>
        <v>6.5</v>
      </c>
      <c r="AJ20" s="17">
        <f t="shared" si="17"/>
        <v>20.299999999999997</v>
      </c>
      <c r="AK20" s="18"/>
      <c r="AL20" s="9">
        <f t="shared" si="18"/>
        <v>46100000</v>
      </c>
      <c r="AM20" s="9">
        <f t="shared" si="19"/>
        <v>24499.999999999996</v>
      </c>
      <c r="AN20" s="19">
        <f t="shared" si="20"/>
        <v>0.033800000000000004</v>
      </c>
      <c r="AO20" s="19">
        <f t="shared" si="21"/>
        <v>46124495.8338</v>
      </c>
      <c r="AP20" s="17"/>
      <c r="AQ20" s="9"/>
    </row>
    <row r="21" spans="1:43" ht="16.5" customHeight="1">
      <c r="A21" s="29">
        <v>15</v>
      </c>
      <c r="B21" s="118" t="str">
        <f>'中男'!B15</f>
        <v>間　翔梧</v>
      </c>
      <c r="C21" s="118">
        <f>'中男'!C15</f>
        <v>2</v>
      </c>
      <c r="D21" s="118" t="str">
        <f>'中男'!D15</f>
        <v>スペースウォーク</v>
      </c>
      <c r="E21" s="57">
        <f>'中男'!E15</f>
        <v>7.1</v>
      </c>
      <c r="F21" s="57">
        <f>'中男'!F15</f>
        <v>6.9</v>
      </c>
      <c r="G21" s="57">
        <f>'中男'!G15</f>
        <v>7.2</v>
      </c>
      <c r="H21" s="57">
        <f>'中男'!H15</f>
        <v>6.9</v>
      </c>
      <c r="I21" s="57">
        <f>'中男'!I15</f>
        <v>7.1</v>
      </c>
      <c r="J21" s="58">
        <f t="shared" si="0"/>
        <v>21.1</v>
      </c>
      <c r="K21" s="59">
        <f>'中男'!K15</f>
        <v>7.4</v>
      </c>
      <c r="L21" s="59">
        <f>'中男'!L15</f>
        <v>7.4</v>
      </c>
      <c r="M21" s="59">
        <f>'中男'!M15</f>
        <v>7.3</v>
      </c>
      <c r="N21" s="59">
        <f>'中男'!N15</f>
        <v>6.9</v>
      </c>
      <c r="O21" s="59">
        <f>'中男'!O15</f>
        <v>7.2</v>
      </c>
      <c r="P21" s="59">
        <f>'中男'!P15</f>
        <v>2.8</v>
      </c>
      <c r="Q21" s="58">
        <f t="shared" si="1"/>
        <v>24.7</v>
      </c>
      <c r="R21" s="58">
        <f t="shared" si="22"/>
        <v>45.8</v>
      </c>
      <c r="S21" s="4">
        <f t="shared" si="2"/>
        <v>13</v>
      </c>
      <c r="T21" s="2">
        <f t="shared" si="3"/>
      </c>
      <c r="U21" s="20">
        <f t="shared" si="4"/>
        <v>21.9</v>
      </c>
      <c r="V21" s="9">
        <f t="shared" si="5"/>
        <v>13</v>
      </c>
      <c r="X21" s="16">
        <f t="shared" si="6"/>
        <v>7.2</v>
      </c>
      <c r="Y21" s="16">
        <f t="shared" si="7"/>
        <v>7.1</v>
      </c>
      <c r="Z21" s="16">
        <f t="shared" si="8"/>
        <v>7.1</v>
      </c>
      <c r="AA21" s="16">
        <f t="shared" si="9"/>
        <v>6.9</v>
      </c>
      <c r="AB21" s="16">
        <f t="shared" si="10"/>
        <v>6.9</v>
      </c>
      <c r="AC21" s="17">
        <f t="shared" si="11"/>
        <v>21.1</v>
      </c>
      <c r="AD21" s="17"/>
      <c r="AE21" s="16">
        <f t="shared" si="12"/>
        <v>7.4</v>
      </c>
      <c r="AF21" s="16">
        <f t="shared" si="13"/>
        <v>7.4</v>
      </c>
      <c r="AG21" s="16">
        <f t="shared" si="14"/>
        <v>7.3</v>
      </c>
      <c r="AH21" s="16">
        <f t="shared" si="15"/>
        <v>7.2</v>
      </c>
      <c r="AI21" s="16">
        <f t="shared" si="16"/>
        <v>6.9</v>
      </c>
      <c r="AJ21" s="17">
        <f t="shared" si="17"/>
        <v>21.9</v>
      </c>
      <c r="AK21" s="18"/>
      <c r="AL21" s="9">
        <f t="shared" si="18"/>
        <v>45800000</v>
      </c>
      <c r="AM21" s="9">
        <f t="shared" si="19"/>
        <v>24700</v>
      </c>
      <c r="AN21" s="19">
        <f t="shared" si="20"/>
        <v>0.0362</v>
      </c>
      <c r="AO21" s="19">
        <f t="shared" si="21"/>
        <v>45824697.2362</v>
      </c>
      <c r="AP21" s="17"/>
      <c r="AQ21" s="9"/>
    </row>
    <row r="22" spans="1:43" ht="16.5" customHeight="1">
      <c r="A22" s="29">
        <v>16</v>
      </c>
      <c r="B22" s="118" t="str">
        <f>'高男'!B10</f>
        <v>宇津宮匠</v>
      </c>
      <c r="C22" s="118">
        <f>'高男'!C10</f>
        <v>6</v>
      </c>
      <c r="D22" s="118" t="str">
        <f>'高男'!D10</f>
        <v>エアーフロート</v>
      </c>
      <c r="E22" s="57">
        <f>'高男'!E10</f>
        <v>7.2</v>
      </c>
      <c r="F22" s="57">
        <f>'高男'!F10</f>
        <v>7</v>
      </c>
      <c r="G22" s="57">
        <f>'高男'!G10</f>
        <v>7.4</v>
      </c>
      <c r="H22" s="57">
        <f>'高男'!H10</f>
        <v>7.3</v>
      </c>
      <c r="I22" s="57">
        <f>'高男'!I10</f>
        <v>7.2</v>
      </c>
      <c r="J22" s="58">
        <f t="shared" si="0"/>
        <v>21.7</v>
      </c>
      <c r="K22" s="59">
        <f>'高男'!K10</f>
        <v>7</v>
      </c>
      <c r="L22" s="59">
        <f>'高男'!L10</f>
        <v>6.8</v>
      </c>
      <c r="M22" s="59">
        <f>'高男'!M10</f>
        <v>7.6</v>
      </c>
      <c r="N22" s="59">
        <f>'高男'!N10</f>
        <v>7.3</v>
      </c>
      <c r="O22" s="59">
        <f>'高男'!O10</f>
        <v>6.9</v>
      </c>
      <c r="P22" s="59">
        <f>'高男'!P10</f>
        <v>2.4</v>
      </c>
      <c r="Q22" s="58">
        <f t="shared" si="1"/>
        <v>23.6</v>
      </c>
      <c r="R22" s="58">
        <f t="shared" si="22"/>
        <v>45.3</v>
      </c>
      <c r="S22" s="4">
        <f t="shared" si="2"/>
        <v>14</v>
      </c>
      <c r="T22" s="2">
        <f t="shared" si="3"/>
      </c>
      <c r="U22" s="20">
        <f t="shared" si="4"/>
        <v>21.200000000000003</v>
      </c>
      <c r="V22" s="9">
        <f t="shared" si="5"/>
        <v>14</v>
      </c>
      <c r="X22" s="16">
        <f t="shared" si="6"/>
        <v>7.4</v>
      </c>
      <c r="Y22" s="16">
        <f t="shared" si="7"/>
        <v>7.3</v>
      </c>
      <c r="Z22" s="16">
        <f t="shared" si="8"/>
        <v>7.2</v>
      </c>
      <c r="AA22" s="16">
        <f t="shared" si="9"/>
        <v>7.2</v>
      </c>
      <c r="AB22" s="16">
        <f t="shared" si="10"/>
        <v>7</v>
      </c>
      <c r="AC22" s="17">
        <f t="shared" si="11"/>
        <v>21.7</v>
      </c>
      <c r="AD22" s="17"/>
      <c r="AE22" s="16">
        <f t="shared" si="12"/>
        <v>7.6</v>
      </c>
      <c r="AF22" s="16">
        <f t="shared" si="13"/>
        <v>7.3</v>
      </c>
      <c r="AG22" s="16">
        <f t="shared" si="14"/>
        <v>7</v>
      </c>
      <c r="AH22" s="16">
        <f t="shared" si="15"/>
        <v>6.9</v>
      </c>
      <c r="AI22" s="16">
        <f t="shared" si="16"/>
        <v>6.8</v>
      </c>
      <c r="AJ22" s="17">
        <f t="shared" si="17"/>
        <v>21.200000000000003</v>
      </c>
      <c r="AK22" s="18"/>
      <c r="AL22" s="9">
        <f t="shared" si="18"/>
        <v>45300000</v>
      </c>
      <c r="AM22" s="9">
        <f t="shared" si="19"/>
        <v>23600</v>
      </c>
      <c r="AN22" s="19">
        <f t="shared" si="20"/>
        <v>0.0356</v>
      </c>
      <c r="AO22" s="19">
        <f t="shared" si="21"/>
        <v>45323597.6356</v>
      </c>
      <c r="AP22" s="17"/>
      <c r="AQ22" s="9"/>
    </row>
    <row r="23" spans="1:43" ht="16.5" customHeight="1">
      <c r="A23" s="29">
        <v>17</v>
      </c>
      <c r="B23" s="118" t="str">
        <f>'高男'!B11</f>
        <v>浪本　陸功</v>
      </c>
      <c r="C23" s="118">
        <f>'高男'!C11</f>
        <v>5</v>
      </c>
      <c r="D23" s="118" t="str">
        <f>'高男'!D11</f>
        <v>熊本ＴＣ</v>
      </c>
      <c r="E23" s="57">
        <f>'高男'!E11</f>
        <v>7.2</v>
      </c>
      <c r="F23" s="57">
        <f>'高男'!F11</f>
        <v>7.2</v>
      </c>
      <c r="G23" s="57">
        <f>'高男'!G11</f>
        <v>7.5</v>
      </c>
      <c r="H23" s="57">
        <f>'高男'!H11</f>
        <v>7.5</v>
      </c>
      <c r="I23" s="57">
        <f>'高男'!I11</f>
        <v>7.4</v>
      </c>
      <c r="J23" s="58">
        <f t="shared" si="0"/>
        <v>22.1</v>
      </c>
      <c r="K23" s="59">
        <f>'高男'!K11</f>
        <v>6.9</v>
      </c>
      <c r="L23" s="59">
        <f>'高男'!L11</f>
        <v>6.9</v>
      </c>
      <c r="M23" s="59">
        <f>'高男'!M11</f>
        <v>7.1</v>
      </c>
      <c r="N23" s="59">
        <f>'高男'!N11</f>
        <v>7.5</v>
      </c>
      <c r="O23" s="59">
        <f>'高男'!O11</f>
        <v>7.4</v>
      </c>
      <c r="P23" s="59">
        <f>'高男'!P11</f>
        <v>1.6</v>
      </c>
      <c r="Q23" s="58">
        <f t="shared" si="1"/>
        <v>23</v>
      </c>
      <c r="R23" s="58">
        <f t="shared" si="22"/>
        <v>45.1</v>
      </c>
      <c r="S23" s="4">
        <f t="shared" si="2"/>
        <v>15</v>
      </c>
      <c r="T23" s="2">
        <f t="shared" si="3"/>
      </c>
      <c r="U23" s="20">
        <f t="shared" si="4"/>
        <v>21.4</v>
      </c>
      <c r="V23" s="9">
        <f t="shared" si="5"/>
        <v>15</v>
      </c>
      <c r="W23" s="9"/>
      <c r="X23" s="16">
        <f t="shared" si="6"/>
        <v>7.5</v>
      </c>
      <c r="Y23" s="16">
        <f t="shared" si="7"/>
        <v>7.5</v>
      </c>
      <c r="Z23" s="16">
        <f t="shared" si="8"/>
        <v>7.4</v>
      </c>
      <c r="AA23" s="16">
        <f t="shared" si="9"/>
        <v>7.2</v>
      </c>
      <c r="AB23" s="16">
        <f t="shared" si="10"/>
        <v>7.2</v>
      </c>
      <c r="AC23" s="17">
        <f t="shared" si="11"/>
        <v>22.1</v>
      </c>
      <c r="AD23" s="17"/>
      <c r="AE23" s="16">
        <f t="shared" si="12"/>
        <v>7.5</v>
      </c>
      <c r="AF23" s="16">
        <f t="shared" si="13"/>
        <v>7.4</v>
      </c>
      <c r="AG23" s="16">
        <f t="shared" si="14"/>
        <v>7.1</v>
      </c>
      <c r="AH23" s="16">
        <f t="shared" si="15"/>
        <v>6.9</v>
      </c>
      <c r="AI23" s="16">
        <f t="shared" si="16"/>
        <v>6.9</v>
      </c>
      <c r="AJ23" s="17">
        <f t="shared" si="17"/>
        <v>21.4</v>
      </c>
      <c r="AK23" s="18"/>
      <c r="AL23" s="9">
        <f t="shared" si="18"/>
        <v>45100000</v>
      </c>
      <c r="AM23" s="9">
        <f t="shared" si="19"/>
        <v>23000</v>
      </c>
      <c r="AN23" s="19">
        <f t="shared" si="20"/>
        <v>0.0358</v>
      </c>
      <c r="AO23" s="19">
        <f t="shared" si="21"/>
        <v>45122998.4358</v>
      </c>
      <c r="AP23" s="17"/>
      <c r="AQ23" s="9"/>
    </row>
    <row r="24" spans="1:43" ht="16.5" customHeight="1">
      <c r="A24" s="29">
        <v>18</v>
      </c>
      <c r="B24" s="118" t="str">
        <f>'低男'!B12</f>
        <v>一川　澄人</v>
      </c>
      <c r="C24" s="118">
        <f>'低男'!C12</f>
        <v>2</v>
      </c>
      <c r="D24" s="118" t="str">
        <f>'低男'!D12</f>
        <v>熊本ＴＣ</v>
      </c>
      <c r="E24" s="57">
        <f>'低男'!E12</f>
        <v>7.4</v>
      </c>
      <c r="F24" s="57">
        <f>'低男'!F12</f>
        <v>7.4</v>
      </c>
      <c r="G24" s="57">
        <f>'低男'!G12</f>
        <v>7</v>
      </c>
      <c r="H24" s="57">
        <f>'低男'!H12</f>
        <v>7.3</v>
      </c>
      <c r="I24" s="57">
        <f>'低男'!I12</f>
        <v>7.3</v>
      </c>
      <c r="J24" s="58">
        <f t="shared" si="0"/>
        <v>22</v>
      </c>
      <c r="K24" s="59">
        <f>'低男'!K12</f>
        <v>7.5</v>
      </c>
      <c r="L24" s="59">
        <f>'低男'!L12</f>
        <v>7.3</v>
      </c>
      <c r="M24" s="59">
        <f>'低男'!M12</f>
        <v>7.2</v>
      </c>
      <c r="N24" s="59">
        <f>'低男'!N12</f>
        <v>7</v>
      </c>
      <c r="O24" s="59">
        <f>'低男'!O12</f>
        <v>7.2</v>
      </c>
      <c r="P24" s="59">
        <f>'低男'!P12</f>
        <v>1</v>
      </c>
      <c r="Q24" s="58">
        <f t="shared" si="1"/>
        <v>22.7</v>
      </c>
      <c r="R24" s="58">
        <f t="shared" si="22"/>
        <v>44.7</v>
      </c>
      <c r="S24" s="4">
        <f t="shared" si="2"/>
        <v>16</v>
      </c>
      <c r="T24" s="2">
        <f t="shared" si="3"/>
      </c>
      <c r="U24" s="20">
        <f t="shared" si="4"/>
        <v>21.7</v>
      </c>
      <c r="V24" s="9">
        <f t="shared" si="5"/>
        <v>16</v>
      </c>
      <c r="X24" s="16">
        <f t="shared" si="6"/>
        <v>7.4</v>
      </c>
      <c r="Y24" s="16">
        <f t="shared" si="7"/>
        <v>7.4</v>
      </c>
      <c r="Z24" s="16">
        <f t="shared" si="8"/>
        <v>7.3</v>
      </c>
      <c r="AA24" s="16">
        <f t="shared" si="9"/>
        <v>7.3</v>
      </c>
      <c r="AB24" s="16">
        <f t="shared" si="10"/>
        <v>7</v>
      </c>
      <c r="AC24" s="17">
        <f t="shared" si="11"/>
        <v>22</v>
      </c>
      <c r="AD24" s="17"/>
      <c r="AE24" s="16">
        <f t="shared" si="12"/>
        <v>7.5</v>
      </c>
      <c r="AF24" s="16">
        <f t="shared" si="13"/>
        <v>7.3</v>
      </c>
      <c r="AG24" s="16">
        <f t="shared" si="14"/>
        <v>7.2</v>
      </c>
      <c r="AH24" s="16">
        <f t="shared" si="15"/>
        <v>7.2</v>
      </c>
      <c r="AI24" s="16">
        <f t="shared" si="16"/>
        <v>7</v>
      </c>
      <c r="AJ24" s="17">
        <f t="shared" si="17"/>
        <v>21.7</v>
      </c>
      <c r="AK24" s="18"/>
      <c r="AL24" s="9">
        <f t="shared" si="18"/>
        <v>44700000</v>
      </c>
      <c r="AM24" s="9">
        <f t="shared" si="19"/>
        <v>22700</v>
      </c>
      <c r="AN24" s="19">
        <f t="shared" si="20"/>
        <v>0.0362</v>
      </c>
      <c r="AO24" s="19">
        <f t="shared" si="21"/>
        <v>44722699.0362</v>
      </c>
      <c r="AP24" s="17"/>
      <c r="AQ24" s="9"/>
    </row>
    <row r="25" spans="1:43" ht="16.5" customHeight="1">
      <c r="A25" s="29">
        <v>19</v>
      </c>
      <c r="B25" s="118" t="str">
        <f>'高男'!B19</f>
        <v>松本章吾</v>
      </c>
      <c r="C25" s="118">
        <f>'高男'!C19</f>
        <v>6</v>
      </c>
      <c r="D25" s="118" t="str">
        <f>'高男'!D19</f>
        <v>エアーフロート</v>
      </c>
      <c r="E25" s="57">
        <f>'高男'!E19</f>
        <v>7.2</v>
      </c>
      <c r="F25" s="57">
        <f>'高男'!F19</f>
        <v>7.2</v>
      </c>
      <c r="G25" s="57">
        <f>'高男'!G19</f>
        <v>7.6</v>
      </c>
      <c r="H25" s="57">
        <f>'高男'!H19</f>
        <v>7.5</v>
      </c>
      <c r="I25" s="57">
        <f>'高男'!I19</f>
        <v>7.3</v>
      </c>
      <c r="J25" s="58">
        <f t="shared" si="0"/>
        <v>22</v>
      </c>
      <c r="K25" s="59">
        <f>'高男'!K19</f>
        <v>6.7</v>
      </c>
      <c r="L25" s="59">
        <f>'高男'!L19</f>
        <v>7.3</v>
      </c>
      <c r="M25" s="59">
        <f>'高男'!M19</f>
        <v>6.8</v>
      </c>
      <c r="N25" s="59">
        <f>'高男'!N19</f>
        <v>6.9</v>
      </c>
      <c r="O25" s="59">
        <f>'高男'!O19</f>
        <v>7</v>
      </c>
      <c r="P25" s="59">
        <f>'高男'!P19</f>
        <v>1.7</v>
      </c>
      <c r="Q25" s="58">
        <f t="shared" si="1"/>
        <v>22.4</v>
      </c>
      <c r="R25" s="58">
        <f t="shared" si="22"/>
        <v>44.4</v>
      </c>
      <c r="S25" s="4">
        <f t="shared" si="2"/>
        <v>17</v>
      </c>
      <c r="T25" s="2">
        <f t="shared" si="3"/>
      </c>
      <c r="U25" s="20">
        <f t="shared" si="4"/>
        <v>20.7</v>
      </c>
      <c r="V25" s="9">
        <f t="shared" si="5"/>
        <v>17</v>
      </c>
      <c r="W25" s="21"/>
      <c r="X25" s="16">
        <f t="shared" si="6"/>
        <v>7.6</v>
      </c>
      <c r="Y25" s="16">
        <f t="shared" si="7"/>
        <v>7.5</v>
      </c>
      <c r="Z25" s="16">
        <f t="shared" si="8"/>
        <v>7.3</v>
      </c>
      <c r="AA25" s="16">
        <f t="shared" si="9"/>
        <v>7.2</v>
      </c>
      <c r="AB25" s="16">
        <f t="shared" si="10"/>
        <v>7.2</v>
      </c>
      <c r="AC25" s="16">
        <f t="shared" si="11"/>
        <v>22</v>
      </c>
      <c r="AD25" s="16"/>
      <c r="AE25" s="16">
        <f t="shared" si="12"/>
        <v>7.3</v>
      </c>
      <c r="AF25" s="16">
        <f t="shared" si="13"/>
        <v>7</v>
      </c>
      <c r="AG25" s="16">
        <f t="shared" si="14"/>
        <v>6.9</v>
      </c>
      <c r="AH25" s="16">
        <f t="shared" si="15"/>
        <v>6.8</v>
      </c>
      <c r="AI25" s="16">
        <f t="shared" si="16"/>
        <v>6.7</v>
      </c>
      <c r="AJ25" s="16">
        <f t="shared" si="17"/>
        <v>20.7</v>
      </c>
      <c r="AK25" s="22"/>
      <c r="AL25" s="9">
        <f t="shared" si="18"/>
        <v>44400000</v>
      </c>
      <c r="AM25" s="9">
        <f t="shared" si="19"/>
        <v>22400</v>
      </c>
      <c r="AN25" s="19">
        <f t="shared" si="20"/>
        <v>0.0347</v>
      </c>
      <c r="AO25" s="19">
        <f t="shared" si="21"/>
        <v>44422398.3347</v>
      </c>
      <c r="AP25" s="17"/>
      <c r="AQ25" s="9"/>
    </row>
    <row r="26" spans="1:43" ht="16.5" customHeight="1">
      <c r="A26" s="29">
        <v>20</v>
      </c>
      <c r="B26" s="118" t="str">
        <f>'中男'!B10</f>
        <v>甲斐　紀光</v>
      </c>
      <c r="C26" s="118">
        <f>'中男'!C10</f>
        <v>1</v>
      </c>
      <c r="D26" s="118" t="str">
        <f>'中男'!D10</f>
        <v>みえＴＣ</v>
      </c>
      <c r="E26" s="57">
        <f>'中男'!E10</f>
        <v>7.2</v>
      </c>
      <c r="F26" s="57">
        <f>'中男'!F10</f>
        <v>7</v>
      </c>
      <c r="G26" s="57">
        <f>'中男'!G10</f>
        <v>7.1</v>
      </c>
      <c r="H26" s="57">
        <f>'中男'!H10</f>
        <v>7.3</v>
      </c>
      <c r="I26" s="57">
        <f>'中男'!I10</f>
        <v>7.4</v>
      </c>
      <c r="J26" s="58">
        <f t="shared" si="0"/>
        <v>21.6</v>
      </c>
      <c r="K26" s="59">
        <f>'中男'!K10</f>
        <v>7</v>
      </c>
      <c r="L26" s="59">
        <f>'中男'!L10</f>
        <v>6.9</v>
      </c>
      <c r="M26" s="59">
        <f>'中男'!M10</f>
        <v>6.9</v>
      </c>
      <c r="N26" s="59">
        <f>'中男'!N10</f>
        <v>7.2</v>
      </c>
      <c r="O26" s="59">
        <f>'中男'!O10</f>
        <v>6.9</v>
      </c>
      <c r="P26" s="59">
        <f>'中男'!P10</f>
        <v>1.9</v>
      </c>
      <c r="Q26" s="58">
        <f t="shared" si="1"/>
        <v>22.7</v>
      </c>
      <c r="R26" s="58">
        <f t="shared" si="22"/>
        <v>44.3</v>
      </c>
      <c r="S26" s="4">
        <f t="shared" si="2"/>
        <v>18</v>
      </c>
      <c r="T26" s="2">
        <f t="shared" si="3"/>
      </c>
      <c r="U26" s="20">
        <f t="shared" si="4"/>
        <v>20.8</v>
      </c>
      <c r="V26" s="9">
        <f t="shared" si="5"/>
        <v>18</v>
      </c>
      <c r="W26" s="9"/>
      <c r="X26" s="16">
        <f t="shared" si="6"/>
        <v>7.4</v>
      </c>
      <c r="Y26" s="16">
        <f t="shared" si="7"/>
        <v>7.3</v>
      </c>
      <c r="Z26" s="16">
        <f t="shared" si="8"/>
        <v>7.2</v>
      </c>
      <c r="AA26" s="16">
        <f t="shared" si="9"/>
        <v>7.1</v>
      </c>
      <c r="AB26" s="16">
        <f t="shared" si="10"/>
        <v>7</v>
      </c>
      <c r="AC26" s="17">
        <f t="shared" si="11"/>
        <v>21.6</v>
      </c>
      <c r="AD26" s="17"/>
      <c r="AE26" s="16">
        <f t="shared" si="12"/>
        <v>7.2</v>
      </c>
      <c r="AF26" s="16">
        <f t="shared" si="13"/>
        <v>7</v>
      </c>
      <c r="AG26" s="16">
        <f t="shared" si="14"/>
        <v>6.9</v>
      </c>
      <c r="AH26" s="16">
        <f t="shared" si="15"/>
        <v>6.9</v>
      </c>
      <c r="AI26" s="16">
        <f t="shared" si="16"/>
        <v>6.9</v>
      </c>
      <c r="AJ26" s="17">
        <f t="shared" si="17"/>
        <v>20.8</v>
      </c>
      <c r="AK26" s="18"/>
      <c r="AL26" s="9">
        <f t="shared" si="18"/>
        <v>44300000</v>
      </c>
      <c r="AM26" s="9">
        <f t="shared" si="19"/>
        <v>22700</v>
      </c>
      <c r="AN26" s="19">
        <f t="shared" si="20"/>
        <v>0.0349</v>
      </c>
      <c r="AO26" s="19">
        <f t="shared" si="21"/>
        <v>44322698.1349</v>
      </c>
      <c r="AP26" s="17"/>
      <c r="AQ26" s="9"/>
    </row>
    <row r="27" spans="1:43" ht="16.5" customHeight="1">
      <c r="A27" s="29">
        <v>21</v>
      </c>
      <c r="B27" s="118" t="str">
        <f>'中男'!B13</f>
        <v>小原　悠晴</v>
      </c>
      <c r="C27" s="118">
        <f>'中男'!C13</f>
        <v>1</v>
      </c>
      <c r="D27" s="118" t="str">
        <f>'中男'!D13</f>
        <v>小林Ｔ．ＪＵＮＰＩＮ</v>
      </c>
      <c r="E27" s="57">
        <f>'中男'!E13</f>
        <v>7</v>
      </c>
      <c r="F27" s="57">
        <f>'中男'!F13</f>
        <v>6.9</v>
      </c>
      <c r="G27" s="57">
        <f>'中男'!G13</f>
        <v>7.1</v>
      </c>
      <c r="H27" s="57">
        <f>'中男'!H13</f>
        <v>7.3</v>
      </c>
      <c r="I27" s="57">
        <f>'中男'!I13</f>
        <v>6.8</v>
      </c>
      <c r="J27" s="58">
        <f t="shared" si="0"/>
        <v>21</v>
      </c>
      <c r="K27" s="59">
        <f>'中男'!K13</f>
        <v>6.7</v>
      </c>
      <c r="L27" s="59">
        <f>'中男'!L13</f>
        <v>6.4</v>
      </c>
      <c r="M27" s="59">
        <f>'中男'!M13</f>
        <v>6.9</v>
      </c>
      <c r="N27" s="59">
        <f>'中男'!N13</f>
        <v>6.4</v>
      </c>
      <c r="O27" s="59">
        <f>'中男'!O13</f>
        <v>6.5</v>
      </c>
      <c r="P27" s="59">
        <f>'中男'!P13</f>
        <v>3.6</v>
      </c>
      <c r="Q27" s="58">
        <f t="shared" si="1"/>
        <v>23.200000000000003</v>
      </c>
      <c r="R27" s="58">
        <f t="shared" si="22"/>
        <v>44.2</v>
      </c>
      <c r="S27" s="4">
        <f t="shared" si="2"/>
        <v>19</v>
      </c>
      <c r="T27" s="2">
        <f t="shared" si="3"/>
      </c>
      <c r="U27" s="20">
        <f t="shared" si="4"/>
        <v>19.6</v>
      </c>
      <c r="V27" s="9">
        <f t="shared" si="5"/>
        <v>19</v>
      </c>
      <c r="W27" s="9"/>
      <c r="X27" s="16">
        <f t="shared" si="6"/>
        <v>7.3</v>
      </c>
      <c r="Y27" s="16">
        <f t="shared" si="7"/>
        <v>7.1</v>
      </c>
      <c r="Z27" s="16">
        <f t="shared" si="8"/>
        <v>7</v>
      </c>
      <c r="AA27" s="16">
        <f t="shared" si="9"/>
        <v>6.9</v>
      </c>
      <c r="AB27" s="16">
        <f t="shared" si="10"/>
        <v>6.8</v>
      </c>
      <c r="AC27" s="17">
        <f t="shared" si="11"/>
        <v>21</v>
      </c>
      <c r="AD27" s="17"/>
      <c r="AE27" s="16">
        <f t="shared" si="12"/>
        <v>6.9</v>
      </c>
      <c r="AF27" s="16">
        <f t="shared" si="13"/>
        <v>6.7</v>
      </c>
      <c r="AG27" s="16">
        <f t="shared" si="14"/>
        <v>6.5</v>
      </c>
      <c r="AH27" s="16">
        <f t="shared" si="15"/>
        <v>6.4</v>
      </c>
      <c r="AI27" s="16">
        <f t="shared" si="16"/>
        <v>6.4</v>
      </c>
      <c r="AJ27" s="17">
        <f t="shared" si="17"/>
        <v>19.6</v>
      </c>
      <c r="AK27" s="18"/>
      <c r="AL27" s="9">
        <f t="shared" si="18"/>
        <v>44200000</v>
      </c>
      <c r="AM27" s="9">
        <f t="shared" si="19"/>
        <v>23200.000000000004</v>
      </c>
      <c r="AN27" s="19">
        <f t="shared" si="20"/>
        <v>0.0329</v>
      </c>
      <c r="AO27" s="19">
        <f t="shared" si="21"/>
        <v>44223196.4329</v>
      </c>
      <c r="AP27" s="17"/>
      <c r="AQ27" s="9"/>
    </row>
    <row r="28" spans="1:43" ht="16.5" customHeight="1">
      <c r="A28" s="29">
        <v>22</v>
      </c>
      <c r="B28" s="118" t="str">
        <f>'高男'!B8</f>
        <v>平田　俊輝</v>
      </c>
      <c r="C28" s="118">
        <f>'高男'!C8</f>
        <v>6</v>
      </c>
      <c r="D28" s="118" t="str">
        <f>'高男'!D8</f>
        <v>ﾍﾟﾋﾟｰﾉﾌﾞﾙｰｽｶｲTC</v>
      </c>
      <c r="E28" s="57">
        <f>'高男'!E8</f>
        <v>7.4</v>
      </c>
      <c r="F28" s="57">
        <f>'高男'!F8</f>
        <v>6.9</v>
      </c>
      <c r="G28" s="57">
        <f>'高男'!G8</f>
        <v>7.3</v>
      </c>
      <c r="H28" s="57">
        <f>'高男'!H8</f>
        <v>6.9</v>
      </c>
      <c r="I28" s="57">
        <f>'高男'!I8</f>
        <v>6.6</v>
      </c>
      <c r="J28" s="58">
        <f t="shared" si="0"/>
        <v>21.1</v>
      </c>
      <c r="K28" s="59">
        <f>'高男'!K8</f>
        <v>6.7</v>
      </c>
      <c r="L28" s="59">
        <f>'高男'!L8</f>
        <v>6.4</v>
      </c>
      <c r="M28" s="59">
        <f>'高男'!M8</f>
        <v>6.4</v>
      </c>
      <c r="N28" s="59">
        <f>'高男'!N8</f>
        <v>6.3</v>
      </c>
      <c r="O28" s="59">
        <f>'高男'!O8</f>
        <v>6.3</v>
      </c>
      <c r="P28" s="59">
        <f>'高男'!P8</f>
        <v>3.6</v>
      </c>
      <c r="Q28" s="58">
        <f t="shared" si="1"/>
        <v>22.700000000000003</v>
      </c>
      <c r="R28" s="58">
        <f t="shared" si="22"/>
        <v>43.8</v>
      </c>
      <c r="S28" s="4">
        <f t="shared" si="2"/>
        <v>20</v>
      </c>
      <c r="T28" s="2">
        <f t="shared" si="3"/>
      </c>
      <c r="U28" s="20">
        <f t="shared" si="4"/>
        <v>19.1</v>
      </c>
      <c r="V28" s="9">
        <f t="shared" si="5"/>
        <v>20</v>
      </c>
      <c r="W28" s="9"/>
      <c r="X28" s="16">
        <f t="shared" si="6"/>
        <v>7.4</v>
      </c>
      <c r="Y28" s="16">
        <f t="shared" si="7"/>
        <v>7.3</v>
      </c>
      <c r="Z28" s="16">
        <f t="shared" si="8"/>
        <v>6.9</v>
      </c>
      <c r="AA28" s="16">
        <f t="shared" si="9"/>
        <v>6.9</v>
      </c>
      <c r="AB28" s="16">
        <f t="shared" si="10"/>
        <v>6.6</v>
      </c>
      <c r="AC28" s="17">
        <f t="shared" si="11"/>
        <v>21.1</v>
      </c>
      <c r="AD28" s="17"/>
      <c r="AE28" s="16">
        <f t="shared" si="12"/>
        <v>6.7</v>
      </c>
      <c r="AF28" s="16">
        <f t="shared" si="13"/>
        <v>6.4</v>
      </c>
      <c r="AG28" s="16">
        <f t="shared" si="14"/>
        <v>6.4</v>
      </c>
      <c r="AH28" s="16">
        <f t="shared" si="15"/>
        <v>6.3</v>
      </c>
      <c r="AI28" s="16">
        <f t="shared" si="16"/>
        <v>6.3</v>
      </c>
      <c r="AJ28" s="17">
        <f t="shared" si="17"/>
        <v>19.1</v>
      </c>
      <c r="AK28" s="18"/>
      <c r="AL28" s="9">
        <f t="shared" si="18"/>
        <v>43800000</v>
      </c>
      <c r="AM28" s="9">
        <f t="shared" si="19"/>
        <v>22700.000000000004</v>
      </c>
      <c r="AN28" s="19">
        <f t="shared" si="20"/>
        <v>0.032100000000000004</v>
      </c>
      <c r="AO28" s="19">
        <f t="shared" si="21"/>
        <v>43822696.4321</v>
      </c>
      <c r="AP28" s="17"/>
      <c r="AQ28" s="9"/>
    </row>
    <row r="29" spans="1:41" ht="16.5" customHeight="1">
      <c r="A29" s="29">
        <v>23</v>
      </c>
      <c r="B29" s="118" t="str">
        <f>'高男'!B9</f>
        <v>中村智弥</v>
      </c>
      <c r="C29" s="118">
        <f>'高男'!C9</f>
        <v>6</v>
      </c>
      <c r="D29" s="118" t="str">
        <f>'高男'!D9</f>
        <v>スペースウォーク</v>
      </c>
      <c r="E29" s="57">
        <f>'高男'!E9</f>
        <v>7.1</v>
      </c>
      <c r="F29" s="57">
        <f>'高男'!F9</f>
        <v>7</v>
      </c>
      <c r="G29" s="57">
        <f>'高男'!G9</f>
        <v>6.9</v>
      </c>
      <c r="H29" s="57">
        <f>'高男'!H9</f>
        <v>6.8</v>
      </c>
      <c r="I29" s="57">
        <f>'高男'!I9</f>
        <v>6.9</v>
      </c>
      <c r="J29" s="58">
        <f t="shared" si="0"/>
        <v>20.8</v>
      </c>
      <c r="K29" s="59">
        <f>'高男'!K9</f>
        <v>7</v>
      </c>
      <c r="L29" s="59">
        <f>'高男'!L9</f>
        <v>7.2</v>
      </c>
      <c r="M29" s="59">
        <f>'高男'!M9</f>
        <v>7.1</v>
      </c>
      <c r="N29" s="59">
        <f>'高男'!N9</f>
        <v>7.1</v>
      </c>
      <c r="O29" s="59">
        <f>'高男'!O9</f>
        <v>7.4</v>
      </c>
      <c r="P29" s="59">
        <f>'高男'!P9</f>
        <v>1.3</v>
      </c>
      <c r="Q29" s="58">
        <f t="shared" si="1"/>
        <v>22.7</v>
      </c>
      <c r="R29" s="58">
        <f t="shared" si="22"/>
        <v>43.5</v>
      </c>
      <c r="S29" s="4">
        <f t="shared" si="2"/>
        <v>21</v>
      </c>
      <c r="T29" s="2">
        <f t="shared" si="3"/>
      </c>
      <c r="U29" s="20">
        <f t="shared" si="4"/>
        <v>21.4</v>
      </c>
      <c r="V29" s="9">
        <f t="shared" si="5"/>
        <v>21</v>
      </c>
      <c r="X29" s="16">
        <f t="shared" si="6"/>
        <v>7.1</v>
      </c>
      <c r="Y29" s="16">
        <f t="shared" si="7"/>
        <v>7</v>
      </c>
      <c r="Z29" s="16">
        <f t="shared" si="8"/>
        <v>6.9</v>
      </c>
      <c r="AA29" s="16">
        <f t="shared" si="9"/>
        <v>6.9</v>
      </c>
      <c r="AB29" s="16">
        <f t="shared" si="10"/>
        <v>6.8</v>
      </c>
      <c r="AC29" s="17">
        <f t="shared" si="11"/>
        <v>20.8</v>
      </c>
      <c r="AD29" s="17"/>
      <c r="AE29" s="16">
        <f t="shared" si="12"/>
        <v>7.4</v>
      </c>
      <c r="AF29" s="16">
        <f t="shared" si="13"/>
        <v>7.2</v>
      </c>
      <c r="AG29" s="16">
        <f t="shared" si="14"/>
        <v>7.1</v>
      </c>
      <c r="AH29" s="16">
        <f t="shared" si="15"/>
        <v>7.1</v>
      </c>
      <c r="AI29" s="16">
        <f t="shared" si="16"/>
        <v>7</v>
      </c>
      <c r="AJ29" s="17">
        <f t="shared" si="17"/>
        <v>21.4</v>
      </c>
      <c r="AK29" s="18"/>
      <c r="AL29" s="9">
        <f t="shared" si="18"/>
        <v>43500000</v>
      </c>
      <c r="AM29" s="9">
        <f t="shared" si="19"/>
        <v>22700</v>
      </c>
      <c r="AN29" s="19">
        <f t="shared" si="20"/>
        <v>0.0358</v>
      </c>
      <c r="AO29" s="19">
        <f t="shared" si="21"/>
        <v>43522698.7358</v>
      </c>
    </row>
    <row r="30" spans="1:41" ht="16.5" customHeight="1">
      <c r="A30" s="29">
        <v>24</v>
      </c>
      <c r="B30" s="118" t="str">
        <f>'高男'!B12</f>
        <v>日高矢翔</v>
      </c>
      <c r="C30" s="118">
        <f>'高男'!C12</f>
        <v>4</v>
      </c>
      <c r="D30" s="118" t="str">
        <f>'高男'!D12</f>
        <v>小林コスモス</v>
      </c>
      <c r="E30" s="57">
        <f>'高男'!E12</f>
        <v>7</v>
      </c>
      <c r="F30" s="57">
        <f>'高男'!F12</f>
        <v>6.9</v>
      </c>
      <c r="G30" s="57">
        <f>'高男'!G12</f>
        <v>7</v>
      </c>
      <c r="H30" s="57">
        <f>'高男'!H12</f>
        <v>7</v>
      </c>
      <c r="I30" s="57">
        <f>'高男'!I12</f>
        <v>6.8</v>
      </c>
      <c r="J30" s="58">
        <f t="shared" si="0"/>
        <v>20.9</v>
      </c>
      <c r="K30" s="59">
        <f>'高男'!K12</f>
        <v>7</v>
      </c>
      <c r="L30" s="59">
        <f>'高男'!L12</f>
        <v>6.9</v>
      </c>
      <c r="M30" s="59">
        <f>'高男'!M12</f>
        <v>7.3</v>
      </c>
      <c r="N30" s="59">
        <f>'高男'!N12</f>
        <v>6.8</v>
      </c>
      <c r="O30" s="59">
        <f>'高男'!O12</f>
        <v>6.9</v>
      </c>
      <c r="P30" s="59">
        <f>'高男'!P12</f>
        <v>1.2</v>
      </c>
      <c r="Q30" s="58">
        <f t="shared" si="1"/>
        <v>22</v>
      </c>
      <c r="R30" s="58">
        <f t="shared" si="22"/>
        <v>42.9</v>
      </c>
      <c r="S30" s="4">
        <f t="shared" si="2"/>
        <v>22</v>
      </c>
      <c r="T30" s="2">
        <f t="shared" si="3"/>
      </c>
      <c r="U30" s="20">
        <f t="shared" si="4"/>
        <v>20.8</v>
      </c>
      <c r="V30" s="9">
        <f t="shared" si="5"/>
        <v>22</v>
      </c>
      <c r="X30" s="16">
        <f t="shared" si="6"/>
        <v>7</v>
      </c>
      <c r="Y30" s="16">
        <f t="shared" si="7"/>
        <v>7</v>
      </c>
      <c r="Z30" s="16">
        <f t="shared" si="8"/>
        <v>7</v>
      </c>
      <c r="AA30" s="16">
        <f t="shared" si="9"/>
        <v>6.9</v>
      </c>
      <c r="AB30" s="16">
        <f t="shared" si="10"/>
        <v>6.8</v>
      </c>
      <c r="AC30" s="17">
        <f t="shared" si="11"/>
        <v>20.9</v>
      </c>
      <c r="AD30" s="17"/>
      <c r="AE30" s="16">
        <f t="shared" si="12"/>
        <v>7.3</v>
      </c>
      <c r="AF30" s="16">
        <f t="shared" si="13"/>
        <v>7</v>
      </c>
      <c r="AG30" s="16">
        <f t="shared" si="14"/>
        <v>6.9</v>
      </c>
      <c r="AH30" s="16">
        <f t="shared" si="15"/>
        <v>6.9</v>
      </c>
      <c r="AI30" s="16">
        <f t="shared" si="16"/>
        <v>6.8</v>
      </c>
      <c r="AJ30" s="17">
        <f t="shared" si="17"/>
        <v>20.8</v>
      </c>
      <c r="AK30" s="18"/>
      <c r="AL30" s="9">
        <f t="shared" si="18"/>
        <v>42900000</v>
      </c>
      <c r="AM30" s="9">
        <f t="shared" si="19"/>
        <v>22000</v>
      </c>
      <c r="AN30" s="19">
        <f t="shared" si="20"/>
        <v>0.0349</v>
      </c>
      <c r="AO30" s="19">
        <f t="shared" si="21"/>
        <v>42921998.8349</v>
      </c>
    </row>
    <row r="31" spans="1:41" ht="16.5" customHeight="1">
      <c r="A31" s="29">
        <v>25</v>
      </c>
      <c r="B31" s="118" t="str">
        <f>'低男'!B11</f>
        <v>牟田原　一心</v>
      </c>
      <c r="C31" s="118">
        <f>'低男'!C11</f>
        <v>3</v>
      </c>
      <c r="D31" s="118" t="str">
        <f>'低男'!D11</f>
        <v>小林Ｔ．ＪＵＮＰＩＮ</v>
      </c>
      <c r="E31" s="57">
        <f>'低男'!E11</f>
        <v>7.3</v>
      </c>
      <c r="F31" s="57">
        <f>'低男'!F11</f>
        <v>7.3</v>
      </c>
      <c r="G31" s="57">
        <f>'低男'!G11</f>
        <v>6.7</v>
      </c>
      <c r="H31" s="57">
        <f>'低男'!H11</f>
        <v>7.2</v>
      </c>
      <c r="I31" s="57">
        <f>'低男'!I11</f>
        <v>6.9</v>
      </c>
      <c r="J31" s="58">
        <f t="shared" si="0"/>
        <v>21.4</v>
      </c>
      <c r="K31" s="59">
        <f>'低男'!K11</f>
        <v>6.5</v>
      </c>
      <c r="L31" s="59">
        <f>'低男'!L11</f>
        <v>7.1</v>
      </c>
      <c r="M31" s="59">
        <f>'低男'!M11</f>
        <v>6.6</v>
      </c>
      <c r="N31" s="59">
        <f>'低男'!N11</f>
        <v>6.7</v>
      </c>
      <c r="O31" s="59">
        <f>'低男'!O11</f>
        <v>6.4</v>
      </c>
      <c r="P31" s="59">
        <f>'低男'!P11</f>
        <v>1.6</v>
      </c>
      <c r="Q31" s="58">
        <f t="shared" si="1"/>
        <v>21.400000000000002</v>
      </c>
      <c r="R31" s="58">
        <f t="shared" si="22"/>
        <v>42.8</v>
      </c>
      <c r="S31" s="4">
        <f t="shared" si="2"/>
        <v>23</v>
      </c>
      <c r="T31" s="2">
        <f t="shared" si="3"/>
      </c>
      <c r="U31" s="20">
        <f t="shared" si="4"/>
        <v>19.8</v>
      </c>
      <c r="V31" s="9">
        <f t="shared" si="5"/>
        <v>23</v>
      </c>
      <c r="X31" s="16">
        <f t="shared" si="6"/>
        <v>7.3</v>
      </c>
      <c r="Y31" s="16">
        <f t="shared" si="7"/>
        <v>7.3</v>
      </c>
      <c r="Z31" s="16">
        <f t="shared" si="8"/>
        <v>7.2</v>
      </c>
      <c r="AA31" s="16">
        <f t="shared" si="9"/>
        <v>6.9</v>
      </c>
      <c r="AB31" s="16">
        <f t="shared" si="10"/>
        <v>6.7</v>
      </c>
      <c r="AC31" s="17">
        <f t="shared" si="11"/>
        <v>21.4</v>
      </c>
      <c r="AD31" s="17"/>
      <c r="AE31" s="16">
        <f t="shared" si="12"/>
        <v>7.1</v>
      </c>
      <c r="AF31" s="16">
        <f t="shared" si="13"/>
        <v>6.7</v>
      </c>
      <c r="AG31" s="16">
        <f t="shared" si="14"/>
        <v>6.6</v>
      </c>
      <c r="AH31" s="16">
        <f t="shared" si="15"/>
        <v>6.5</v>
      </c>
      <c r="AI31" s="16">
        <f t="shared" si="16"/>
        <v>6.4</v>
      </c>
      <c r="AJ31" s="17">
        <f t="shared" si="17"/>
        <v>19.8</v>
      </c>
      <c r="AK31" s="18"/>
      <c r="AL31" s="9">
        <f t="shared" si="18"/>
        <v>42800000</v>
      </c>
      <c r="AM31" s="9">
        <f t="shared" si="19"/>
        <v>21400.000000000004</v>
      </c>
      <c r="AN31" s="19">
        <f t="shared" si="20"/>
        <v>0.033299999999999996</v>
      </c>
      <c r="AO31" s="19">
        <f t="shared" si="21"/>
        <v>42821398.4333</v>
      </c>
    </row>
    <row r="32" spans="1:41" ht="16.5" customHeight="1">
      <c r="A32" s="29">
        <v>26</v>
      </c>
      <c r="B32" s="118" t="str">
        <f>'中男'!B17</f>
        <v>古川　翔</v>
      </c>
      <c r="C32" s="118">
        <f>'中男'!C17</f>
        <v>1</v>
      </c>
      <c r="D32" s="118" t="str">
        <f>'中男'!D17</f>
        <v>熊本ＴＣ</v>
      </c>
      <c r="E32" s="57">
        <f>'中男'!E17</f>
        <v>6.7</v>
      </c>
      <c r="F32" s="57">
        <f>'中男'!F17</f>
        <v>6.8</v>
      </c>
      <c r="G32" s="57">
        <f>'中男'!G17</f>
        <v>6.7</v>
      </c>
      <c r="H32" s="57">
        <f>'中男'!H17</f>
        <v>6.6</v>
      </c>
      <c r="I32" s="57">
        <f>'中男'!I17</f>
        <v>7</v>
      </c>
      <c r="J32" s="58">
        <f t="shared" si="0"/>
        <v>20.2</v>
      </c>
      <c r="K32" s="59">
        <f>'中男'!K17</f>
        <v>7</v>
      </c>
      <c r="L32" s="59">
        <f>'中男'!L17</f>
        <v>6.8</v>
      </c>
      <c r="M32" s="59">
        <f>'中男'!M17</f>
        <v>6.8</v>
      </c>
      <c r="N32" s="59">
        <f>'中男'!N17</f>
        <v>7</v>
      </c>
      <c r="O32" s="59">
        <f>'中男'!O17</f>
        <v>6.9</v>
      </c>
      <c r="P32" s="59">
        <f>'中男'!P17</f>
        <v>1.8</v>
      </c>
      <c r="Q32" s="58">
        <f t="shared" si="1"/>
        <v>22.5</v>
      </c>
      <c r="R32" s="58">
        <f t="shared" si="22"/>
        <v>42.7</v>
      </c>
      <c r="S32" s="4">
        <f t="shared" si="2"/>
        <v>24</v>
      </c>
      <c r="T32" s="2">
        <f t="shared" si="3"/>
      </c>
      <c r="U32" s="20">
        <f t="shared" si="4"/>
        <v>20.7</v>
      </c>
      <c r="V32" s="9">
        <f t="shared" si="5"/>
        <v>24</v>
      </c>
      <c r="W32" s="9"/>
      <c r="X32" s="16">
        <f t="shared" si="6"/>
        <v>7</v>
      </c>
      <c r="Y32" s="16">
        <f t="shared" si="7"/>
        <v>6.8</v>
      </c>
      <c r="Z32" s="16">
        <f t="shared" si="8"/>
        <v>6.7</v>
      </c>
      <c r="AA32" s="16">
        <f t="shared" si="9"/>
        <v>6.7</v>
      </c>
      <c r="AB32" s="16">
        <f t="shared" si="10"/>
        <v>6.6</v>
      </c>
      <c r="AC32" s="17">
        <f t="shared" si="11"/>
        <v>20.2</v>
      </c>
      <c r="AD32" s="17"/>
      <c r="AE32" s="16">
        <f t="shared" si="12"/>
        <v>7</v>
      </c>
      <c r="AF32" s="16">
        <f t="shared" si="13"/>
        <v>7</v>
      </c>
      <c r="AG32" s="16">
        <f t="shared" si="14"/>
        <v>6.9</v>
      </c>
      <c r="AH32" s="16">
        <f t="shared" si="15"/>
        <v>6.8</v>
      </c>
      <c r="AI32" s="16">
        <f t="shared" si="16"/>
        <v>6.8</v>
      </c>
      <c r="AJ32" s="17">
        <f t="shared" si="17"/>
        <v>20.7</v>
      </c>
      <c r="AK32" s="18"/>
      <c r="AL32" s="9">
        <f t="shared" si="18"/>
        <v>42700000</v>
      </c>
      <c r="AM32" s="9">
        <f t="shared" si="19"/>
        <v>22500</v>
      </c>
      <c r="AN32" s="19">
        <f t="shared" si="20"/>
        <v>0.0345</v>
      </c>
      <c r="AO32" s="19">
        <f t="shared" si="21"/>
        <v>42722498.2345</v>
      </c>
    </row>
    <row r="33" spans="1:41" ht="16.5" customHeight="1">
      <c r="A33" s="29">
        <v>27</v>
      </c>
      <c r="B33" s="118" t="str">
        <f>'低男'!B7</f>
        <v>宮崎　智祐也</v>
      </c>
      <c r="C33" s="118">
        <f>'低男'!C7</f>
        <v>3</v>
      </c>
      <c r="D33" s="118" t="str">
        <f>'低男'!D7</f>
        <v>熊本ＴＣ</v>
      </c>
      <c r="E33" s="57">
        <f>'低男'!E7</f>
        <v>6.7</v>
      </c>
      <c r="F33" s="57">
        <f>'低男'!F7</f>
        <v>7</v>
      </c>
      <c r="G33" s="57">
        <f>'低男'!G7</f>
        <v>6.5</v>
      </c>
      <c r="H33" s="57">
        <f>'低男'!H7</f>
        <v>6.9</v>
      </c>
      <c r="I33" s="57">
        <f>'低男'!I7</f>
        <v>6.6</v>
      </c>
      <c r="J33" s="58">
        <f t="shared" si="0"/>
        <v>20.200000000000003</v>
      </c>
      <c r="K33" s="59">
        <f>'低男'!K7</f>
        <v>6.8</v>
      </c>
      <c r="L33" s="59">
        <f>'低男'!L7</f>
        <v>6.9</v>
      </c>
      <c r="M33" s="59">
        <f>'低男'!M7</f>
        <v>6.7</v>
      </c>
      <c r="N33" s="59">
        <f>'低男'!N7</f>
        <v>6.8</v>
      </c>
      <c r="O33" s="59">
        <f>'低男'!O7</f>
        <v>6.6</v>
      </c>
      <c r="P33" s="59">
        <f>'低男'!P7</f>
        <v>0.9</v>
      </c>
      <c r="Q33" s="58">
        <f t="shared" si="1"/>
        <v>21.2</v>
      </c>
      <c r="R33" s="58">
        <f t="shared" si="22"/>
        <v>41.4</v>
      </c>
      <c r="S33" s="4">
        <f t="shared" si="2"/>
        <v>27</v>
      </c>
      <c r="T33" s="2">
        <f t="shared" si="3"/>
      </c>
      <c r="U33" s="20">
        <f t="shared" si="4"/>
        <v>20.3</v>
      </c>
      <c r="V33" s="9">
        <f t="shared" si="5"/>
        <v>25</v>
      </c>
      <c r="X33" s="16">
        <f t="shared" si="6"/>
        <v>7</v>
      </c>
      <c r="Y33" s="16">
        <f t="shared" si="7"/>
        <v>6.9</v>
      </c>
      <c r="Z33" s="16">
        <f t="shared" si="8"/>
        <v>6.7</v>
      </c>
      <c r="AA33" s="16">
        <f t="shared" si="9"/>
        <v>6.6</v>
      </c>
      <c r="AB33" s="16">
        <f t="shared" si="10"/>
        <v>6.5</v>
      </c>
      <c r="AC33" s="17">
        <f t="shared" si="11"/>
        <v>20.200000000000003</v>
      </c>
      <c r="AD33" s="17"/>
      <c r="AE33" s="16">
        <f t="shared" si="12"/>
        <v>6.9</v>
      </c>
      <c r="AF33" s="16">
        <f t="shared" si="13"/>
        <v>6.8</v>
      </c>
      <c r="AG33" s="16">
        <f t="shared" si="14"/>
        <v>6.8</v>
      </c>
      <c r="AH33" s="16">
        <f t="shared" si="15"/>
        <v>6.7</v>
      </c>
      <c r="AI33" s="16">
        <f t="shared" si="16"/>
        <v>6.6</v>
      </c>
      <c r="AJ33" s="17">
        <f t="shared" si="17"/>
        <v>20.3</v>
      </c>
      <c r="AK33" s="18"/>
      <c r="AL33" s="9">
        <f t="shared" si="18"/>
        <v>41400000</v>
      </c>
      <c r="AM33" s="9">
        <f t="shared" si="19"/>
        <v>21200</v>
      </c>
      <c r="AN33" s="19">
        <f t="shared" si="20"/>
        <v>0.0338</v>
      </c>
      <c r="AO33" s="19">
        <f t="shared" si="21"/>
        <v>41421199.1338</v>
      </c>
    </row>
    <row r="34" spans="1:41" ht="16.5" customHeight="1">
      <c r="A34" s="29">
        <v>28</v>
      </c>
      <c r="B34" s="118" t="str">
        <f>'高男'!B15</f>
        <v>草場智之</v>
      </c>
      <c r="C34" s="118">
        <f>'高男'!C15</f>
        <v>4</v>
      </c>
      <c r="D34" s="118" t="str">
        <f>'高男'!D15</f>
        <v>エアーフロート</v>
      </c>
      <c r="E34" s="57">
        <f>'高男'!E15</f>
        <v>6.6</v>
      </c>
      <c r="F34" s="57">
        <f>'高男'!F15</f>
        <v>6.5</v>
      </c>
      <c r="G34" s="57">
        <f>'高男'!G15</f>
        <v>6.9</v>
      </c>
      <c r="H34" s="57">
        <f>'高男'!H15</f>
        <v>6.7</v>
      </c>
      <c r="I34" s="57">
        <f>'高男'!I15</f>
        <v>6.4</v>
      </c>
      <c r="J34" s="58">
        <f t="shared" si="0"/>
        <v>19.8</v>
      </c>
      <c r="K34" s="59">
        <f>'高男'!K15</f>
        <v>6.7</v>
      </c>
      <c r="L34" s="59">
        <f>'高男'!L15</f>
        <v>6.8</v>
      </c>
      <c r="M34" s="59">
        <f>'高男'!M15</f>
        <v>7.1</v>
      </c>
      <c r="N34" s="59">
        <f>'高男'!N15</f>
        <v>6.3</v>
      </c>
      <c r="O34" s="59">
        <f>'高男'!O15</f>
        <v>6.3</v>
      </c>
      <c r="P34" s="59">
        <f>'高男'!P15</f>
        <v>1.3</v>
      </c>
      <c r="Q34" s="58">
        <f t="shared" si="1"/>
        <v>21.1</v>
      </c>
      <c r="R34" s="58">
        <f t="shared" si="22"/>
        <v>40.9</v>
      </c>
      <c r="S34" s="4">
        <f t="shared" si="2"/>
        <v>28</v>
      </c>
      <c r="T34" s="2">
        <f t="shared" si="3"/>
      </c>
      <c r="U34" s="20">
        <f t="shared" si="4"/>
        <v>19.8</v>
      </c>
      <c r="V34" s="9">
        <f t="shared" si="5"/>
        <v>26</v>
      </c>
      <c r="X34" s="16">
        <f t="shared" si="6"/>
        <v>6.9</v>
      </c>
      <c r="Y34" s="16">
        <f t="shared" si="7"/>
        <v>6.7</v>
      </c>
      <c r="Z34" s="16">
        <f t="shared" si="8"/>
        <v>6.6</v>
      </c>
      <c r="AA34" s="16">
        <f t="shared" si="9"/>
        <v>6.5</v>
      </c>
      <c r="AB34" s="16">
        <f t="shared" si="10"/>
        <v>6.4</v>
      </c>
      <c r="AC34" s="17">
        <f t="shared" si="11"/>
        <v>19.8</v>
      </c>
      <c r="AD34" s="17"/>
      <c r="AE34" s="16">
        <f t="shared" si="12"/>
        <v>7.1</v>
      </c>
      <c r="AF34" s="16">
        <f t="shared" si="13"/>
        <v>6.8</v>
      </c>
      <c r="AG34" s="16">
        <f t="shared" si="14"/>
        <v>6.7</v>
      </c>
      <c r="AH34" s="16">
        <f t="shared" si="15"/>
        <v>6.3</v>
      </c>
      <c r="AI34" s="16">
        <f t="shared" si="16"/>
        <v>6.3</v>
      </c>
      <c r="AJ34" s="17">
        <f t="shared" si="17"/>
        <v>19.8</v>
      </c>
      <c r="AK34" s="18"/>
      <c r="AL34" s="9">
        <f t="shared" si="18"/>
        <v>40900000</v>
      </c>
      <c r="AM34" s="9">
        <f t="shared" si="19"/>
        <v>21100</v>
      </c>
      <c r="AN34" s="19">
        <f t="shared" si="20"/>
        <v>0.0332</v>
      </c>
      <c r="AO34" s="19">
        <f t="shared" si="21"/>
        <v>40921098.7332</v>
      </c>
    </row>
    <row r="35" spans="1:41" s="27" customFormat="1" ht="16.5" customHeight="1">
      <c r="A35" s="29">
        <v>29</v>
      </c>
      <c r="B35" s="118" t="str">
        <f>'低男'!B10</f>
        <v>坂口　太一</v>
      </c>
      <c r="C35" s="118">
        <f>'低男'!C10</f>
        <v>3</v>
      </c>
      <c r="D35" s="118" t="str">
        <f>'低男'!D10</f>
        <v>熊本ＴＣ</v>
      </c>
      <c r="E35" s="57">
        <f>'低男'!E10</f>
        <v>6.5</v>
      </c>
      <c r="F35" s="57">
        <f>'低男'!F10</f>
        <v>6.7</v>
      </c>
      <c r="G35" s="57">
        <f>'低男'!G10</f>
        <v>6.4</v>
      </c>
      <c r="H35" s="57">
        <f>'低男'!H10</f>
        <v>6</v>
      </c>
      <c r="I35" s="57">
        <f>'低男'!I10</f>
        <v>6.5</v>
      </c>
      <c r="J35" s="58">
        <f t="shared" si="0"/>
        <v>19.4</v>
      </c>
      <c r="K35" s="59">
        <f>'低男'!K10</f>
        <v>6.4</v>
      </c>
      <c r="L35" s="59">
        <f>'低男'!L10</f>
        <v>6.2</v>
      </c>
      <c r="M35" s="59">
        <f>'低男'!M10</f>
        <v>6.6</v>
      </c>
      <c r="N35" s="59">
        <f>'低男'!N10</f>
        <v>5.9</v>
      </c>
      <c r="O35" s="59">
        <f>'低男'!O10</f>
        <v>5.4</v>
      </c>
      <c r="P35" s="59">
        <f>'低男'!P10</f>
        <v>0.9</v>
      </c>
      <c r="Q35" s="58">
        <f t="shared" si="1"/>
        <v>19.4</v>
      </c>
      <c r="R35" s="58">
        <f t="shared" si="22"/>
        <v>38.8</v>
      </c>
      <c r="S35" s="4">
        <f t="shared" si="2"/>
        <v>29</v>
      </c>
      <c r="T35" s="2">
        <f t="shared" si="3"/>
      </c>
      <c r="U35" s="20">
        <f t="shared" si="4"/>
        <v>18.5</v>
      </c>
      <c r="V35" s="9">
        <f t="shared" si="5"/>
        <v>27</v>
      </c>
      <c r="W35" s="5"/>
      <c r="X35" s="16">
        <f t="shared" si="6"/>
        <v>6.7</v>
      </c>
      <c r="Y35" s="16">
        <f t="shared" si="7"/>
        <v>6.5</v>
      </c>
      <c r="Z35" s="16">
        <f t="shared" si="8"/>
        <v>6.5</v>
      </c>
      <c r="AA35" s="16">
        <f t="shared" si="9"/>
        <v>6.4</v>
      </c>
      <c r="AB35" s="16">
        <f t="shared" si="10"/>
        <v>6</v>
      </c>
      <c r="AC35" s="17">
        <f t="shared" si="11"/>
        <v>19.4</v>
      </c>
      <c r="AD35" s="17"/>
      <c r="AE35" s="16">
        <f t="shared" si="12"/>
        <v>6.6</v>
      </c>
      <c r="AF35" s="16">
        <f t="shared" si="13"/>
        <v>6.4</v>
      </c>
      <c r="AG35" s="16">
        <f t="shared" si="14"/>
        <v>6.2</v>
      </c>
      <c r="AH35" s="16">
        <f t="shared" si="15"/>
        <v>5.9</v>
      </c>
      <c r="AI35" s="16">
        <f t="shared" si="16"/>
        <v>5.4</v>
      </c>
      <c r="AJ35" s="17">
        <f t="shared" si="17"/>
        <v>18.5</v>
      </c>
      <c r="AK35" s="18"/>
      <c r="AL35" s="9">
        <f t="shared" si="18"/>
        <v>38800000</v>
      </c>
      <c r="AM35" s="9">
        <f t="shared" si="19"/>
        <v>19400</v>
      </c>
      <c r="AN35" s="19">
        <f t="shared" si="20"/>
        <v>0.0305</v>
      </c>
      <c r="AO35" s="19">
        <f t="shared" si="21"/>
        <v>38819399.1305</v>
      </c>
    </row>
    <row r="36" spans="1:41" s="27" customFormat="1" ht="16.5" customHeight="1">
      <c r="A36" s="29">
        <v>30</v>
      </c>
      <c r="B36" s="118" t="str">
        <f>'中男'!B9</f>
        <v>牧野悠利</v>
      </c>
      <c r="C36" s="118">
        <f>'中男'!C9</f>
        <v>3</v>
      </c>
      <c r="D36" s="118" t="str">
        <f>'中男'!D9</f>
        <v>エアーフロート</v>
      </c>
      <c r="E36" s="57">
        <f>'中男'!E9</f>
        <v>7.8</v>
      </c>
      <c r="F36" s="57">
        <f>'中男'!F9</f>
        <v>7.7</v>
      </c>
      <c r="G36" s="57">
        <f>'中男'!G9</f>
        <v>8.3</v>
      </c>
      <c r="H36" s="57">
        <f>'中男'!H9</f>
        <v>7.9</v>
      </c>
      <c r="I36" s="57">
        <f>'中男'!I9</f>
        <v>7.8</v>
      </c>
      <c r="J36" s="58">
        <f t="shared" si="0"/>
        <v>23.5</v>
      </c>
      <c r="K36" s="59">
        <f>'中男'!K9</f>
        <v>4</v>
      </c>
      <c r="L36" s="59">
        <f>'中男'!L9</f>
        <v>3.9</v>
      </c>
      <c r="M36" s="59">
        <f>'中男'!M9</f>
        <v>3.8</v>
      </c>
      <c r="N36" s="59">
        <f>'中男'!N9</f>
        <v>3.2</v>
      </c>
      <c r="O36" s="59">
        <f>'中男'!O9</f>
        <v>3.4</v>
      </c>
      <c r="P36" s="59">
        <f>'中男'!P9</f>
        <v>4.1</v>
      </c>
      <c r="Q36" s="58">
        <f t="shared" si="1"/>
        <v>15.2</v>
      </c>
      <c r="R36" s="58">
        <f t="shared" si="22"/>
        <v>38.7</v>
      </c>
      <c r="S36" s="4">
        <f t="shared" si="2"/>
        <v>30</v>
      </c>
      <c r="T36" s="2">
        <f t="shared" si="3"/>
      </c>
      <c r="U36" s="20">
        <f t="shared" si="4"/>
        <v>11.1</v>
      </c>
      <c r="V36" s="9">
        <f t="shared" si="5"/>
        <v>28</v>
      </c>
      <c r="W36" s="9"/>
      <c r="X36" s="16">
        <f t="shared" si="6"/>
        <v>8.3</v>
      </c>
      <c r="Y36" s="16">
        <f t="shared" si="7"/>
        <v>7.9</v>
      </c>
      <c r="Z36" s="16">
        <f t="shared" si="8"/>
        <v>7.8</v>
      </c>
      <c r="AA36" s="16">
        <f t="shared" si="9"/>
        <v>7.8</v>
      </c>
      <c r="AB36" s="16">
        <f t="shared" si="10"/>
        <v>7.7</v>
      </c>
      <c r="AC36" s="17">
        <f t="shared" si="11"/>
        <v>23.5</v>
      </c>
      <c r="AD36" s="17"/>
      <c r="AE36" s="16">
        <f t="shared" si="12"/>
        <v>4</v>
      </c>
      <c r="AF36" s="16">
        <f t="shared" si="13"/>
        <v>3.9</v>
      </c>
      <c r="AG36" s="16">
        <f t="shared" si="14"/>
        <v>3.8</v>
      </c>
      <c r="AH36" s="16">
        <f t="shared" si="15"/>
        <v>3.4</v>
      </c>
      <c r="AI36" s="16">
        <f t="shared" si="16"/>
        <v>3.2</v>
      </c>
      <c r="AJ36" s="17">
        <f t="shared" si="17"/>
        <v>11.1</v>
      </c>
      <c r="AK36" s="18"/>
      <c r="AL36" s="9">
        <f t="shared" si="18"/>
        <v>38700000</v>
      </c>
      <c r="AM36" s="9">
        <f t="shared" si="19"/>
        <v>15200</v>
      </c>
      <c r="AN36" s="19">
        <f t="shared" si="20"/>
        <v>0.018299999999999997</v>
      </c>
      <c r="AO36" s="19">
        <f t="shared" si="21"/>
        <v>38715195.9183</v>
      </c>
    </row>
    <row r="37" spans="1:41" s="27" customFormat="1" ht="16.5" customHeight="1">
      <c r="A37" s="29">
        <v>31</v>
      </c>
      <c r="B37" s="118" t="str">
        <f>'高男'!B14</f>
        <v>井ノ上直哉</v>
      </c>
      <c r="C37" s="118">
        <f>'高男'!C14</f>
        <v>4</v>
      </c>
      <c r="D37" s="118" t="str">
        <f>'高男'!D14</f>
        <v>小林コスモス</v>
      </c>
      <c r="E37" s="57">
        <f>'高男'!E14</f>
        <v>6.1</v>
      </c>
      <c r="F37" s="57">
        <f>'高男'!F14</f>
        <v>6</v>
      </c>
      <c r="G37" s="57">
        <f>'高男'!G14</f>
        <v>6.4</v>
      </c>
      <c r="H37" s="57">
        <f>'高男'!H14</f>
        <v>6.3</v>
      </c>
      <c r="I37" s="57">
        <f>'高男'!I14</f>
        <v>6</v>
      </c>
      <c r="J37" s="58">
        <f t="shared" si="0"/>
        <v>18.4</v>
      </c>
      <c r="K37" s="59">
        <f>'高男'!K14</f>
        <v>6</v>
      </c>
      <c r="L37" s="59">
        <f>'高男'!L14</f>
        <v>5.9</v>
      </c>
      <c r="M37" s="59">
        <f>'高男'!M14</f>
        <v>6.3</v>
      </c>
      <c r="N37" s="59">
        <f>'高男'!N14</f>
        <v>6.2</v>
      </c>
      <c r="O37" s="59">
        <f>'高男'!O14</f>
        <v>5.7</v>
      </c>
      <c r="P37" s="59">
        <f>'高男'!P14</f>
        <v>1.2</v>
      </c>
      <c r="Q37" s="58">
        <f t="shared" si="1"/>
        <v>19.3</v>
      </c>
      <c r="R37" s="58">
        <f t="shared" si="22"/>
        <v>37.7</v>
      </c>
      <c r="S37" s="4">
        <f t="shared" si="2"/>
        <v>31</v>
      </c>
      <c r="T37" s="2">
        <f t="shared" si="3"/>
      </c>
      <c r="U37" s="20">
        <f t="shared" si="4"/>
        <v>18.1</v>
      </c>
      <c r="V37" s="9">
        <f t="shared" si="5"/>
        <v>29</v>
      </c>
      <c r="W37" s="9"/>
      <c r="X37" s="16">
        <f t="shared" si="6"/>
        <v>6.4</v>
      </c>
      <c r="Y37" s="16">
        <f t="shared" si="7"/>
        <v>6.3</v>
      </c>
      <c r="Z37" s="16">
        <f t="shared" si="8"/>
        <v>6.1</v>
      </c>
      <c r="AA37" s="16">
        <f t="shared" si="9"/>
        <v>6</v>
      </c>
      <c r="AB37" s="16">
        <f t="shared" si="10"/>
        <v>6</v>
      </c>
      <c r="AC37" s="17">
        <f t="shared" si="11"/>
        <v>18.4</v>
      </c>
      <c r="AD37" s="17"/>
      <c r="AE37" s="16">
        <f t="shared" si="12"/>
        <v>6.3</v>
      </c>
      <c r="AF37" s="16">
        <f t="shared" si="13"/>
        <v>6.2</v>
      </c>
      <c r="AG37" s="16">
        <f t="shared" si="14"/>
        <v>6</v>
      </c>
      <c r="AH37" s="16">
        <f t="shared" si="15"/>
        <v>5.9</v>
      </c>
      <c r="AI37" s="16">
        <f t="shared" si="16"/>
        <v>5.7</v>
      </c>
      <c r="AJ37" s="17">
        <f t="shared" si="17"/>
        <v>18.1</v>
      </c>
      <c r="AK37" s="18"/>
      <c r="AL37" s="9">
        <f t="shared" si="18"/>
        <v>37700000</v>
      </c>
      <c r="AM37" s="9">
        <f t="shared" si="19"/>
        <v>19300</v>
      </c>
      <c r="AN37" s="19">
        <f t="shared" si="20"/>
        <v>0.0301</v>
      </c>
      <c r="AO37" s="19">
        <f t="shared" si="21"/>
        <v>37719298.8301</v>
      </c>
    </row>
    <row r="38" spans="1:47" s="27" customFormat="1" ht="16.5" customHeight="1">
      <c r="A38" s="29">
        <v>32</v>
      </c>
      <c r="B38" s="118" t="str">
        <f>'高男'!B20</f>
        <v>大久保楓馬</v>
      </c>
      <c r="C38" s="118">
        <f>'高男'!C20</f>
        <v>5</v>
      </c>
      <c r="D38" s="118" t="str">
        <f>'高男'!D20</f>
        <v>小林コスモス</v>
      </c>
      <c r="E38" s="57">
        <f>'高男'!E20</f>
        <v>6.2</v>
      </c>
      <c r="F38" s="57">
        <f>'高男'!F20</f>
        <v>5.9</v>
      </c>
      <c r="G38" s="57">
        <f>'高男'!G20</f>
        <v>6.6</v>
      </c>
      <c r="H38" s="57">
        <f>'高男'!H20</f>
        <v>6.4</v>
      </c>
      <c r="I38" s="57">
        <f>'高男'!I20</f>
        <v>5.9</v>
      </c>
      <c r="J38" s="58">
        <f t="shared" si="0"/>
        <v>18.5</v>
      </c>
      <c r="K38" s="59">
        <f>'高男'!K20</f>
        <v>6.2</v>
      </c>
      <c r="L38" s="59">
        <f>'高男'!L20</f>
        <v>5.9</v>
      </c>
      <c r="M38" s="59">
        <f>'高男'!M20</f>
        <v>6.1</v>
      </c>
      <c r="N38" s="59">
        <f>'高男'!N20</f>
        <v>6.3</v>
      </c>
      <c r="O38" s="59">
        <f>'高男'!O20</f>
        <v>5.9</v>
      </c>
      <c r="P38" s="59">
        <f>'高男'!P20</f>
        <v>1</v>
      </c>
      <c r="Q38" s="58">
        <f t="shared" si="1"/>
        <v>19.200000000000003</v>
      </c>
      <c r="R38" s="58">
        <f t="shared" si="22"/>
        <v>37.7</v>
      </c>
      <c r="S38" s="4">
        <f t="shared" si="2"/>
        <v>32</v>
      </c>
      <c r="T38" s="2">
        <f t="shared" si="3"/>
      </c>
      <c r="U38" s="20">
        <f t="shared" si="4"/>
        <v>18.200000000000003</v>
      </c>
      <c r="V38" s="9">
        <f t="shared" si="5"/>
        <v>29</v>
      </c>
      <c r="W38" s="9"/>
      <c r="X38" s="16">
        <f t="shared" si="6"/>
        <v>6.6</v>
      </c>
      <c r="Y38" s="16">
        <f t="shared" si="7"/>
        <v>6.4</v>
      </c>
      <c r="Z38" s="16">
        <f t="shared" si="8"/>
        <v>6.2</v>
      </c>
      <c r="AA38" s="16">
        <f t="shared" si="9"/>
        <v>5.9</v>
      </c>
      <c r="AB38" s="16">
        <f t="shared" si="10"/>
        <v>5.9</v>
      </c>
      <c r="AC38" s="17">
        <f t="shared" si="11"/>
        <v>18.5</v>
      </c>
      <c r="AD38" s="17"/>
      <c r="AE38" s="16">
        <f t="shared" si="12"/>
        <v>6.3</v>
      </c>
      <c r="AF38" s="16">
        <f t="shared" si="13"/>
        <v>6.2</v>
      </c>
      <c r="AG38" s="16">
        <f t="shared" si="14"/>
        <v>6.1</v>
      </c>
      <c r="AH38" s="16">
        <f t="shared" si="15"/>
        <v>5.9</v>
      </c>
      <c r="AI38" s="16">
        <f t="shared" si="16"/>
        <v>5.9</v>
      </c>
      <c r="AJ38" s="17">
        <f t="shared" si="17"/>
        <v>18.200000000000003</v>
      </c>
      <c r="AK38" s="18"/>
      <c r="AL38" s="9">
        <f t="shared" si="18"/>
        <v>37700000</v>
      </c>
      <c r="AM38" s="9">
        <f t="shared" si="19"/>
        <v>19200.000000000004</v>
      </c>
      <c r="AN38" s="19">
        <f t="shared" si="20"/>
        <v>0.030400000000000007</v>
      </c>
      <c r="AO38" s="19">
        <f t="shared" si="21"/>
        <v>37719199.0304</v>
      </c>
      <c r="AP38" s="21"/>
      <c r="AQ38" s="21"/>
      <c r="AR38" s="21"/>
      <c r="AS38" s="21"/>
      <c r="AT38" s="21"/>
      <c r="AU38" s="21"/>
    </row>
    <row r="39" spans="1:47" s="27" customFormat="1" ht="16.5" customHeight="1">
      <c r="A39" s="29">
        <v>33</v>
      </c>
      <c r="B39" s="118" t="str">
        <f>'中男'!B12</f>
        <v>荒川由章</v>
      </c>
      <c r="C39" s="118">
        <f>'中男'!C12</f>
        <v>1</v>
      </c>
      <c r="D39" s="118" t="str">
        <f>'中男'!D12</f>
        <v>小林コスモス</v>
      </c>
      <c r="E39" s="57">
        <f>'中男'!E12</f>
        <v>5.9</v>
      </c>
      <c r="F39" s="57">
        <f>'中男'!F12</f>
        <v>6</v>
      </c>
      <c r="G39" s="57">
        <f>'中男'!G12</f>
        <v>5.8</v>
      </c>
      <c r="H39" s="57">
        <f>'中男'!H12</f>
        <v>6</v>
      </c>
      <c r="I39" s="57">
        <f>'中男'!I12</f>
        <v>5.7</v>
      </c>
      <c r="J39" s="58">
        <f t="shared" si="0"/>
        <v>17.7</v>
      </c>
      <c r="K39" s="59">
        <f>'中男'!K12</f>
        <v>5.8</v>
      </c>
      <c r="L39" s="59">
        <f>'中男'!L12</f>
        <v>5.8</v>
      </c>
      <c r="M39" s="59">
        <f>'中男'!M12</f>
        <v>5.5</v>
      </c>
      <c r="N39" s="59">
        <f>'中男'!N12</f>
        <v>5.9</v>
      </c>
      <c r="O39" s="59">
        <f>'中男'!O12</f>
        <v>5.6</v>
      </c>
      <c r="P39" s="59">
        <f>'中男'!P12</f>
        <v>1.7</v>
      </c>
      <c r="Q39" s="58">
        <f t="shared" si="1"/>
        <v>18.9</v>
      </c>
      <c r="R39" s="58">
        <f t="shared" si="22"/>
        <v>36.6</v>
      </c>
      <c r="S39" s="4">
        <f t="shared" si="2"/>
        <v>33</v>
      </c>
      <c r="T39" s="2">
        <f t="shared" si="3"/>
      </c>
      <c r="U39" s="20">
        <f t="shared" si="4"/>
        <v>17.2</v>
      </c>
      <c r="V39" s="9">
        <f t="shared" si="5"/>
        <v>31</v>
      </c>
      <c r="W39" s="9"/>
      <c r="X39" s="16">
        <f t="shared" si="6"/>
        <v>6</v>
      </c>
      <c r="Y39" s="16">
        <f t="shared" si="7"/>
        <v>6</v>
      </c>
      <c r="Z39" s="16">
        <f t="shared" si="8"/>
        <v>5.9</v>
      </c>
      <c r="AA39" s="16">
        <f t="shared" si="9"/>
        <v>5.8</v>
      </c>
      <c r="AB39" s="16">
        <f t="shared" si="10"/>
        <v>5.7</v>
      </c>
      <c r="AC39" s="17">
        <f t="shared" si="11"/>
        <v>17.7</v>
      </c>
      <c r="AD39" s="17"/>
      <c r="AE39" s="16">
        <f t="shared" si="12"/>
        <v>5.9</v>
      </c>
      <c r="AF39" s="16">
        <f t="shared" si="13"/>
        <v>5.8</v>
      </c>
      <c r="AG39" s="16">
        <f t="shared" si="14"/>
        <v>5.8</v>
      </c>
      <c r="AH39" s="16">
        <f t="shared" si="15"/>
        <v>5.6</v>
      </c>
      <c r="AI39" s="16">
        <f t="shared" si="16"/>
        <v>5.5</v>
      </c>
      <c r="AJ39" s="17">
        <f t="shared" si="17"/>
        <v>17.2</v>
      </c>
      <c r="AK39" s="18"/>
      <c r="AL39" s="9">
        <f t="shared" si="18"/>
        <v>36600000</v>
      </c>
      <c r="AM39" s="9">
        <f t="shared" si="19"/>
        <v>18900</v>
      </c>
      <c r="AN39" s="19">
        <f t="shared" si="20"/>
        <v>0.0286</v>
      </c>
      <c r="AO39" s="19">
        <f t="shared" si="21"/>
        <v>36618898.3286</v>
      </c>
      <c r="AP39" s="21"/>
      <c r="AQ39" s="21"/>
      <c r="AR39" s="21"/>
      <c r="AS39" s="21"/>
      <c r="AT39" s="21"/>
      <c r="AU39" s="21"/>
    </row>
    <row r="40" spans="1:47" s="27" customFormat="1" ht="16.5" customHeight="1">
      <c r="A40" s="29">
        <v>34</v>
      </c>
      <c r="B40" s="118" t="str">
        <f>'低男'!B8</f>
        <v>山野　伊武基</v>
      </c>
      <c r="C40" s="118">
        <f>'低男'!C8</f>
        <v>2</v>
      </c>
      <c r="D40" s="118" t="str">
        <f>'低男'!D8</f>
        <v>熊本ＴＣ</v>
      </c>
      <c r="E40" s="57">
        <f>'低男'!E8</f>
        <v>6.1</v>
      </c>
      <c r="F40" s="57">
        <f>'低男'!F8</f>
        <v>6.4</v>
      </c>
      <c r="G40" s="57">
        <f>'低男'!G8</f>
        <v>5.8</v>
      </c>
      <c r="H40" s="57">
        <f>'低男'!H8</f>
        <v>5.9</v>
      </c>
      <c r="I40" s="57">
        <f>'低男'!I8</f>
        <v>5.6</v>
      </c>
      <c r="J40" s="58">
        <f t="shared" si="0"/>
        <v>17.8</v>
      </c>
      <c r="K40" s="59">
        <f>'低男'!K8</f>
        <v>6.2</v>
      </c>
      <c r="L40" s="59">
        <f>'低男'!L8</f>
        <v>6.3</v>
      </c>
      <c r="M40" s="59">
        <f>'低男'!M8</f>
        <v>5.6</v>
      </c>
      <c r="N40" s="59">
        <f>'低男'!N8</f>
        <v>5.9</v>
      </c>
      <c r="O40" s="59">
        <f>'低男'!O8</f>
        <v>5.8</v>
      </c>
      <c r="P40" s="59">
        <f>'低男'!P8</f>
        <v>0.9</v>
      </c>
      <c r="Q40" s="58">
        <f t="shared" si="1"/>
        <v>18.8</v>
      </c>
      <c r="R40" s="58">
        <f t="shared" si="22"/>
        <v>36.6</v>
      </c>
      <c r="S40" s="4">
        <f t="shared" si="2"/>
        <v>34</v>
      </c>
      <c r="T40" s="2">
        <f t="shared" si="3"/>
      </c>
      <c r="U40" s="20">
        <f t="shared" si="4"/>
        <v>17.900000000000002</v>
      </c>
      <c r="V40" s="9">
        <f t="shared" si="5"/>
        <v>31</v>
      </c>
      <c r="W40" s="9"/>
      <c r="X40" s="16">
        <f t="shared" si="6"/>
        <v>6.4</v>
      </c>
      <c r="Y40" s="16">
        <f t="shared" si="7"/>
        <v>6.1</v>
      </c>
      <c r="Z40" s="16">
        <f t="shared" si="8"/>
        <v>5.9</v>
      </c>
      <c r="AA40" s="16">
        <f t="shared" si="9"/>
        <v>5.8</v>
      </c>
      <c r="AB40" s="16">
        <f t="shared" si="10"/>
        <v>5.6</v>
      </c>
      <c r="AC40" s="17">
        <f t="shared" si="11"/>
        <v>17.8</v>
      </c>
      <c r="AD40" s="17"/>
      <c r="AE40" s="16">
        <f t="shared" si="12"/>
        <v>6.3</v>
      </c>
      <c r="AF40" s="16">
        <f t="shared" si="13"/>
        <v>6.2</v>
      </c>
      <c r="AG40" s="16">
        <f t="shared" si="14"/>
        <v>5.9</v>
      </c>
      <c r="AH40" s="16">
        <f t="shared" si="15"/>
        <v>5.8</v>
      </c>
      <c r="AI40" s="16">
        <f t="shared" si="16"/>
        <v>5.6</v>
      </c>
      <c r="AJ40" s="17">
        <f t="shared" si="17"/>
        <v>17.900000000000002</v>
      </c>
      <c r="AK40" s="18"/>
      <c r="AL40" s="9">
        <f t="shared" si="18"/>
        <v>36600000</v>
      </c>
      <c r="AM40" s="9">
        <f t="shared" si="19"/>
        <v>18800</v>
      </c>
      <c r="AN40" s="19">
        <f t="shared" si="20"/>
        <v>0.0298</v>
      </c>
      <c r="AO40" s="19">
        <f t="shared" si="21"/>
        <v>36618799.1298</v>
      </c>
      <c r="AP40" s="21"/>
      <c r="AQ40" s="21"/>
      <c r="AR40" s="21"/>
      <c r="AS40" s="21"/>
      <c r="AT40" s="21"/>
      <c r="AU40" s="21"/>
    </row>
    <row r="41" spans="1:47" s="27" customFormat="1" ht="16.5" customHeight="1">
      <c r="A41" s="29">
        <v>35</v>
      </c>
      <c r="B41" s="118" t="str">
        <f>'高男'!B7</f>
        <v>日高玄翔</v>
      </c>
      <c r="C41" s="118">
        <f>'高男'!C7</f>
        <v>6</v>
      </c>
      <c r="D41" s="118" t="str">
        <f>'高男'!D7</f>
        <v>小林コスモス</v>
      </c>
      <c r="E41" s="57">
        <f>'高男'!E7</f>
        <v>5.1</v>
      </c>
      <c r="F41" s="57">
        <f>'高男'!F7</f>
        <v>5.4</v>
      </c>
      <c r="G41" s="57">
        <f>'高男'!G7</f>
        <v>5.4</v>
      </c>
      <c r="H41" s="57">
        <f>'高男'!H7</f>
        <v>5.4</v>
      </c>
      <c r="I41" s="57">
        <f>'高男'!I7</f>
        <v>5.2</v>
      </c>
      <c r="J41" s="58">
        <f t="shared" si="0"/>
        <v>16</v>
      </c>
      <c r="K41" s="59">
        <f>'高男'!K7</f>
        <v>5.3</v>
      </c>
      <c r="L41" s="59">
        <f>'高男'!L7</f>
        <v>6</v>
      </c>
      <c r="M41" s="59">
        <f>'高男'!M7</f>
        <v>5</v>
      </c>
      <c r="N41" s="59">
        <f>'高男'!N7</f>
        <v>5.4</v>
      </c>
      <c r="O41" s="59">
        <f>'高男'!O7</f>
        <v>5.4</v>
      </c>
      <c r="P41" s="59">
        <f>'高男'!P7</f>
        <v>1.1</v>
      </c>
      <c r="Q41" s="58">
        <f t="shared" si="1"/>
        <v>17.200000000000003</v>
      </c>
      <c r="R41" s="58">
        <f t="shared" si="22"/>
        <v>33.2</v>
      </c>
      <c r="S41" s="4">
        <f t="shared" si="2"/>
        <v>35</v>
      </c>
      <c r="T41" s="2">
        <f t="shared" si="3"/>
      </c>
      <c r="U41" s="20">
        <f t="shared" si="4"/>
        <v>16.1</v>
      </c>
      <c r="V41" s="9">
        <f t="shared" si="5"/>
        <v>33</v>
      </c>
      <c r="W41" s="5"/>
      <c r="X41" s="16">
        <f t="shared" si="6"/>
        <v>5.4</v>
      </c>
      <c r="Y41" s="16">
        <f t="shared" si="7"/>
        <v>5.4</v>
      </c>
      <c r="Z41" s="16">
        <f t="shared" si="8"/>
        <v>5.4</v>
      </c>
      <c r="AA41" s="16">
        <f t="shared" si="9"/>
        <v>5.2</v>
      </c>
      <c r="AB41" s="16">
        <f t="shared" si="10"/>
        <v>5.1</v>
      </c>
      <c r="AC41" s="17">
        <f t="shared" si="11"/>
        <v>16</v>
      </c>
      <c r="AD41" s="17"/>
      <c r="AE41" s="16">
        <f t="shared" si="12"/>
        <v>6</v>
      </c>
      <c r="AF41" s="16">
        <f t="shared" si="13"/>
        <v>5.4</v>
      </c>
      <c r="AG41" s="16">
        <f t="shared" si="14"/>
        <v>5.4</v>
      </c>
      <c r="AH41" s="16">
        <f t="shared" si="15"/>
        <v>5.3</v>
      </c>
      <c r="AI41" s="16">
        <f t="shared" si="16"/>
        <v>5</v>
      </c>
      <c r="AJ41" s="17">
        <f t="shared" si="17"/>
        <v>16.1</v>
      </c>
      <c r="AK41" s="18"/>
      <c r="AL41" s="9">
        <f t="shared" si="18"/>
        <v>33200000.000000004</v>
      </c>
      <c r="AM41" s="9">
        <f t="shared" si="19"/>
        <v>17200.000000000004</v>
      </c>
      <c r="AN41" s="19">
        <f t="shared" si="20"/>
        <v>0.027100000000000003</v>
      </c>
      <c r="AO41" s="19">
        <f t="shared" si="21"/>
        <v>33217198.9271</v>
      </c>
      <c r="AP41" s="21"/>
      <c r="AQ41" s="21"/>
      <c r="AR41" s="21"/>
      <c r="AS41" s="21"/>
      <c r="AT41" s="21"/>
      <c r="AU41" s="21"/>
    </row>
    <row r="42" spans="1:47" s="27" customFormat="1" ht="16.5" customHeight="1">
      <c r="A42" s="29">
        <v>36</v>
      </c>
      <c r="B42" s="118" t="str">
        <f>'中男'!B11</f>
        <v>村田優太郎</v>
      </c>
      <c r="C42" s="118">
        <f>'中男'!C11</f>
        <v>3</v>
      </c>
      <c r="D42" s="118" t="str">
        <f>'中男'!D11</f>
        <v>スペースウォーク</v>
      </c>
      <c r="E42" s="57">
        <f>'中男'!E11</f>
        <v>0.8</v>
      </c>
      <c r="F42" s="57">
        <f>'中男'!F11</f>
        <v>0.8</v>
      </c>
      <c r="G42" s="57">
        <f>'中男'!G11</f>
        <v>0.8</v>
      </c>
      <c r="H42" s="57">
        <f>'中男'!H11</f>
        <v>0.7</v>
      </c>
      <c r="I42" s="57">
        <f>'中男'!I11</f>
        <v>0.7</v>
      </c>
      <c r="J42" s="58">
        <f t="shared" si="0"/>
        <v>2.3</v>
      </c>
      <c r="K42" s="59">
        <f>'中男'!K11</f>
        <v>7.3</v>
      </c>
      <c r="L42" s="59">
        <f>'中男'!L11</f>
        <v>7.6</v>
      </c>
      <c r="M42" s="59">
        <f>'中男'!M11</f>
        <v>7.1</v>
      </c>
      <c r="N42" s="59">
        <f>'中男'!N11</f>
        <v>6.8</v>
      </c>
      <c r="O42" s="59">
        <f>'中男'!O11</f>
        <v>6.9</v>
      </c>
      <c r="P42" s="59">
        <f>'中男'!P11</f>
        <v>8.9</v>
      </c>
      <c r="Q42" s="58">
        <f t="shared" si="1"/>
        <v>30.199999999999996</v>
      </c>
      <c r="R42" s="58">
        <f t="shared" si="22"/>
        <v>32.5</v>
      </c>
      <c r="S42" s="4">
        <f t="shared" si="2"/>
        <v>36</v>
      </c>
      <c r="T42" s="2">
        <f t="shared" si="3"/>
      </c>
      <c r="U42" s="20">
        <f t="shared" si="4"/>
        <v>21.299999999999997</v>
      </c>
      <c r="V42" s="9">
        <f t="shared" si="5"/>
        <v>34</v>
      </c>
      <c r="W42" s="5"/>
      <c r="X42" s="16">
        <f t="shared" si="6"/>
        <v>0.8</v>
      </c>
      <c r="Y42" s="16">
        <f t="shared" si="7"/>
        <v>0.8</v>
      </c>
      <c r="Z42" s="16">
        <f t="shared" si="8"/>
        <v>0.8</v>
      </c>
      <c r="AA42" s="16">
        <f t="shared" si="9"/>
        <v>0.7</v>
      </c>
      <c r="AB42" s="16">
        <f t="shared" si="10"/>
        <v>0.7</v>
      </c>
      <c r="AC42" s="17">
        <f t="shared" si="11"/>
        <v>2.3</v>
      </c>
      <c r="AD42" s="17"/>
      <c r="AE42" s="16">
        <f t="shared" si="12"/>
        <v>7.6</v>
      </c>
      <c r="AF42" s="16">
        <f t="shared" si="13"/>
        <v>7.3</v>
      </c>
      <c r="AG42" s="16">
        <f t="shared" si="14"/>
        <v>7.1</v>
      </c>
      <c r="AH42" s="16">
        <f t="shared" si="15"/>
        <v>6.9</v>
      </c>
      <c r="AI42" s="16">
        <f t="shared" si="16"/>
        <v>6.8</v>
      </c>
      <c r="AJ42" s="17">
        <f t="shared" si="17"/>
        <v>21.299999999999997</v>
      </c>
      <c r="AK42" s="18"/>
      <c r="AL42" s="9">
        <f t="shared" si="18"/>
        <v>32500000</v>
      </c>
      <c r="AM42" s="9">
        <f t="shared" si="19"/>
        <v>30199.999999999996</v>
      </c>
      <c r="AN42" s="19">
        <f t="shared" si="20"/>
        <v>0.0357</v>
      </c>
      <c r="AO42" s="19">
        <f t="shared" si="21"/>
        <v>32530191.1357</v>
      </c>
      <c r="AP42" s="21"/>
      <c r="AQ42" s="21"/>
      <c r="AR42" s="21"/>
      <c r="AS42" s="21"/>
      <c r="AT42" s="21"/>
      <c r="AU42" s="21"/>
    </row>
    <row r="43" spans="1:47" s="27" customFormat="1" ht="16.5" customHeight="1">
      <c r="A43" s="29">
        <v>37</v>
      </c>
      <c r="B43" s="118" t="str">
        <f>'高男'!B18</f>
        <v>竹上　直希</v>
      </c>
      <c r="C43" s="118">
        <f>'高男'!C18</f>
        <v>5</v>
      </c>
      <c r="D43" s="118" t="str">
        <f>'高男'!D18</f>
        <v>八代ＴＣ</v>
      </c>
      <c r="E43" s="57">
        <f>'高男'!E18</f>
        <v>2.4</v>
      </c>
      <c r="F43" s="57">
        <f>'高男'!F18</f>
        <v>2.4</v>
      </c>
      <c r="G43" s="57">
        <f>'高男'!G18</f>
        <v>2.3</v>
      </c>
      <c r="H43" s="57">
        <f>'高男'!H18</f>
        <v>2.6</v>
      </c>
      <c r="I43" s="57">
        <f>'高男'!I18</f>
        <v>2.9</v>
      </c>
      <c r="J43" s="58">
        <f t="shared" si="0"/>
        <v>7.4</v>
      </c>
      <c r="K43" s="59">
        <f>'高男'!K18</f>
        <v>7.3</v>
      </c>
      <c r="L43" s="59">
        <f>'高男'!L18</f>
        <v>7.1</v>
      </c>
      <c r="M43" s="59">
        <f>'高男'!M18</f>
        <v>7</v>
      </c>
      <c r="N43" s="59">
        <f>'高男'!N18</f>
        <v>7.4</v>
      </c>
      <c r="O43" s="59">
        <f>'高男'!O18</f>
        <v>7.5</v>
      </c>
      <c r="P43" s="59">
        <f>'高男'!P18</f>
        <v>1.3</v>
      </c>
      <c r="Q43" s="58">
        <f t="shared" si="1"/>
        <v>23.099999999999998</v>
      </c>
      <c r="R43" s="58">
        <f t="shared" si="22"/>
        <v>30.5</v>
      </c>
      <c r="S43" s="4">
        <f t="shared" si="2"/>
        <v>37</v>
      </c>
      <c r="T43" s="2">
        <f t="shared" si="3"/>
      </c>
      <c r="U43" s="20">
        <f t="shared" si="4"/>
        <v>21.799999999999997</v>
      </c>
      <c r="V43" s="9">
        <f t="shared" si="5"/>
        <v>35</v>
      </c>
      <c r="W43" s="21"/>
      <c r="X43" s="16">
        <f t="shared" si="6"/>
        <v>2.9</v>
      </c>
      <c r="Y43" s="16">
        <f t="shared" si="7"/>
        <v>2.6</v>
      </c>
      <c r="Z43" s="16">
        <f t="shared" si="8"/>
        <v>2.4</v>
      </c>
      <c r="AA43" s="16">
        <f t="shared" si="9"/>
        <v>2.4</v>
      </c>
      <c r="AB43" s="16">
        <f t="shared" si="10"/>
        <v>2.3</v>
      </c>
      <c r="AC43" s="16">
        <f t="shared" si="11"/>
        <v>7.4</v>
      </c>
      <c r="AD43" s="16"/>
      <c r="AE43" s="16">
        <f t="shared" si="12"/>
        <v>7.5</v>
      </c>
      <c r="AF43" s="16">
        <f t="shared" si="13"/>
        <v>7.4</v>
      </c>
      <c r="AG43" s="16">
        <f t="shared" si="14"/>
        <v>7.3</v>
      </c>
      <c r="AH43" s="16">
        <f t="shared" si="15"/>
        <v>7.1</v>
      </c>
      <c r="AI43" s="16">
        <f t="shared" si="16"/>
        <v>7</v>
      </c>
      <c r="AJ43" s="16">
        <f t="shared" si="17"/>
        <v>21.799999999999997</v>
      </c>
      <c r="AK43" s="22"/>
      <c r="AL43" s="9">
        <f t="shared" si="18"/>
        <v>30500000</v>
      </c>
      <c r="AM43" s="9">
        <f t="shared" si="19"/>
        <v>23099.999999999996</v>
      </c>
      <c r="AN43" s="19">
        <f t="shared" si="20"/>
        <v>0.0363</v>
      </c>
      <c r="AO43" s="19">
        <f t="shared" si="21"/>
        <v>30523098.7363</v>
      </c>
      <c r="AP43" s="21"/>
      <c r="AQ43" s="21"/>
      <c r="AR43" s="21"/>
      <c r="AS43" s="21"/>
      <c r="AT43" s="21"/>
      <c r="AU43" s="21"/>
    </row>
    <row r="44" spans="1:47" s="27" customFormat="1" ht="16.5" customHeight="1">
      <c r="A44" s="29">
        <v>38</v>
      </c>
      <c r="B44" s="118" t="str">
        <f>'高以上男'!B13</f>
        <v>木元新伍</v>
      </c>
      <c r="C44" s="134" t="str">
        <f>'高以上男'!C13</f>
        <v>一般</v>
      </c>
      <c r="D44" s="118" t="str">
        <f>'高以上男'!D13</f>
        <v>エアーフロート</v>
      </c>
      <c r="E44" s="135">
        <f>'高以上男'!E13</f>
        <v>6.7</v>
      </c>
      <c r="F44" s="135">
        <f>'高以上男'!F13</f>
        <v>6.7</v>
      </c>
      <c r="G44" s="135">
        <f>'高以上男'!G13</f>
        <v>6.7</v>
      </c>
      <c r="H44" s="135">
        <f>'高以上男'!H13</f>
        <v>6.7</v>
      </c>
      <c r="I44" s="135">
        <f>'高以上男'!I13</f>
        <v>6.8</v>
      </c>
      <c r="J44" s="58">
        <f t="shared" si="0"/>
        <v>20.1</v>
      </c>
      <c r="K44" s="135">
        <f>'高以上男'!K13</f>
        <v>6.3</v>
      </c>
      <c r="L44" s="135">
        <f>'高以上男'!L13</f>
        <v>6.4</v>
      </c>
      <c r="M44" s="135">
        <f>'高以上男'!M13</f>
        <v>6.3</v>
      </c>
      <c r="N44" s="135">
        <f>'高以上男'!N13</f>
        <v>6.2</v>
      </c>
      <c r="O44" s="135">
        <f>'高以上男'!O13</f>
        <v>6.3</v>
      </c>
      <c r="P44" s="135">
        <f>'高以上男'!P13</f>
        <v>3</v>
      </c>
      <c r="Q44" s="58">
        <f t="shared" si="1"/>
        <v>21.9</v>
      </c>
      <c r="R44" s="58">
        <f t="shared" si="22"/>
        <v>42</v>
      </c>
      <c r="S44" s="4">
        <f t="shared" si="2"/>
        <v>26</v>
      </c>
      <c r="T44" s="2">
        <f t="shared" si="3"/>
      </c>
      <c r="U44" s="20">
        <f t="shared" si="4"/>
        <v>18.9</v>
      </c>
      <c r="V44" s="9" t="e">
        <f>RANK(R44,R$7:R$34,0)</f>
        <v>#N/A</v>
      </c>
      <c r="W44" s="5"/>
      <c r="X44" s="16">
        <f t="shared" si="6"/>
        <v>6.8</v>
      </c>
      <c r="Y44" s="16">
        <f t="shared" si="7"/>
        <v>6.7</v>
      </c>
      <c r="Z44" s="16">
        <f t="shared" si="8"/>
        <v>6.7</v>
      </c>
      <c r="AA44" s="16">
        <f t="shared" si="9"/>
        <v>6.7</v>
      </c>
      <c r="AB44" s="16">
        <f t="shared" si="10"/>
        <v>6.7</v>
      </c>
      <c r="AC44" s="17">
        <f t="shared" si="11"/>
        <v>20.1</v>
      </c>
      <c r="AD44" s="17"/>
      <c r="AE44" s="16">
        <f t="shared" si="12"/>
        <v>6.4</v>
      </c>
      <c r="AF44" s="16">
        <f t="shared" si="13"/>
        <v>6.3</v>
      </c>
      <c r="AG44" s="16">
        <f t="shared" si="14"/>
        <v>6.3</v>
      </c>
      <c r="AH44" s="16">
        <f t="shared" si="15"/>
        <v>6.3</v>
      </c>
      <c r="AI44" s="16">
        <f t="shared" si="16"/>
        <v>6.2</v>
      </c>
      <c r="AJ44" s="17">
        <f t="shared" si="17"/>
        <v>18.9</v>
      </c>
      <c r="AK44" s="18"/>
      <c r="AL44" s="9">
        <f t="shared" si="18"/>
        <v>42000000</v>
      </c>
      <c r="AM44" s="9">
        <f t="shared" si="19"/>
        <v>21900</v>
      </c>
      <c r="AN44" s="19">
        <f t="shared" si="20"/>
        <v>0.0315</v>
      </c>
      <c r="AO44" s="19">
        <f t="shared" si="21"/>
        <v>42021897.0315</v>
      </c>
      <c r="AP44" s="21"/>
      <c r="AQ44" s="21"/>
      <c r="AR44" s="21"/>
      <c r="AS44" s="21"/>
      <c r="AT44" s="21"/>
      <c r="AU44" s="21"/>
    </row>
    <row r="45" spans="1:47" s="27" customFormat="1" ht="0.75" customHeight="1">
      <c r="A45" s="29"/>
      <c r="B45" s="118" t="str">
        <f>'高以上男'!B14</f>
        <v>吉行　聡</v>
      </c>
      <c r="C45" s="134" t="str">
        <f>'高以上男'!C14</f>
        <v>一般</v>
      </c>
      <c r="D45" s="118" t="str">
        <f>'高以上男'!D14</f>
        <v>てぃだＴＣ</v>
      </c>
      <c r="E45" s="135">
        <f>'高以上男'!E14</f>
        <v>6.7</v>
      </c>
      <c r="F45" s="135">
        <f>'高以上男'!F14</f>
        <v>7</v>
      </c>
      <c r="G45" s="135">
        <f>'高以上男'!G14</f>
        <v>6.9</v>
      </c>
      <c r="H45" s="135">
        <f>'高以上男'!H14</f>
        <v>6.7</v>
      </c>
      <c r="I45" s="135">
        <f>'高以上男'!I14</f>
        <v>6.8</v>
      </c>
      <c r="J45" s="58">
        <f t="shared" si="0"/>
        <v>20.4</v>
      </c>
      <c r="K45" s="135">
        <f>'高以上男'!K14</f>
        <v>6.2</v>
      </c>
      <c r="L45" s="135">
        <f>'高以上男'!L14</f>
        <v>6.4</v>
      </c>
      <c r="M45" s="135">
        <f>'高以上男'!M14</f>
        <v>5.9</v>
      </c>
      <c r="N45" s="135">
        <f>'高以上男'!N14</f>
        <v>6.4</v>
      </c>
      <c r="O45" s="135">
        <f>'高以上男'!O14</f>
        <v>6.4</v>
      </c>
      <c r="P45" s="135">
        <f>'高以上男'!P14</f>
        <v>3.3</v>
      </c>
      <c r="Q45" s="58">
        <f t="shared" si="1"/>
        <v>22.3</v>
      </c>
      <c r="R45" s="58">
        <f t="shared" si="22"/>
        <v>42.7</v>
      </c>
      <c r="S45" s="4" t="e">
        <f>IF(B45="","",RANK(AO45,AO$7:AO$34,0))</f>
        <v>#N/A</v>
      </c>
      <c r="T45" s="2" t="e">
        <f t="shared" si="3"/>
        <v>#N/A</v>
      </c>
      <c r="U45" s="20">
        <f t="shared" si="4"/>
        <v>19</v>
      </c>
      <c r="V45" s="9">
        <f>RANK(R45,R$7:R$34,0)</f>
        <v>24</v>
      </c>
      <c r="W45" s="5"/>
      <c r="X45" s="16">
        <f t="shared" si="6"/>
        <v>7</v>
      </c>
      <c r="Y45" s="16">
        <f t="shared" si="7"/>
        <v>6.9</v>
      </c>
      <c r="Z45" s="16">
        <f t="shared" si="8"/>
        <v>6.8</v>
      </c>
      <c r="AA45" s="16">
        <f t="shared" si="9"/>
        <v>6.7</v>
      </c>
      <c r="AB45" s="16">
        <f t="shared" si="10"/>
        <v>6.7</v>
      </c>
      <c r="AC45" s="17">
        <f t="shared" si="11"/>
        <v>20.4</v>
      </c>
      <c r="AD45" s="17"/>
      <c r="AE45" s="16">
        <f t="shared" si="12"/>
        <v>6.4</v>
      </c>
      <c r="AF45" s="16">
        <f t="shared" si="13"/>
        <v>6.4</v>
      </c>
      <c r="AG45" s="16">
        <f t="shared" si="14"/>
        <v>6.4</v>
      </c>
      <c r="AH45" s="16">
        <f t="shared" si="15"/>
        <v>6.2</v>
      </c>
      <c r="AI45" s="16">
        <f t="shared" si="16"/>
        <v>5.9</v>
      </c>
      <c r="AJ45" s="17">
        <f t="shared" si="17"/>
        <v>19</v>
      </c>
      <c r="AK45" s="18"/>
      <c r="AL45" s="9">
        <f t="shared" si="18"/>
        <v>42700000</v>
      </c>
      <c r="AM45" s="9">
        <f t="shared" si="19"/>
        <v>22300</v>
      </c>
      <c r="AN45" s="19">
        <f t="shared" si="20"/>
        <v>0.031299999999999994</v>
      </c>
      <c r="AO45" s="19">
        <f t="shared" si="21"/>
        <v>42722296.7313</v>
      </c>
      <c r="AP45" s="21"/>
      <c r="AQ45" s="21"/>
      <c r="AR45" s="21"/>
      <c r="AS45" s="21"/>
      <c r="AT45" s="21"/>
      <c r="AU45" s="21"/>
    </row>
    <row r="46" spans="1:47" s="27" customFormat="1" ht="16.5" customHeight="1" hidden="1">
      <c r="A46" s="29"/>
      <c r="B46" s="118"/>
      <c r="C46" s="53"/>
      <c r="D46" s="124"/>
      <c r="E46" s="135"/>
      <c r="F46" s="135"/>
      <c r="G46" s="135"/>
      <c r="H46" s="135"/>
      <c r="I46" s="135"/>
      <c r="J46" s="58">
        <f t="shared" si="0"/>
      </c>
      <c r="K46" s="135"/>
      <c r="L46" s="135"/>
      <c r="M46" s="135"/>
      <c r="N46" s="135"/>
      <c r="O46" s="135"/>
      <c r="P46" s="135"/>
      <c r="Q46" s="58">
        <f t="shared" si="1"/>
      </c>
      <c r="R46" s="58">
        <f t="shared" si="22"/>
      </c>
      <c r="S46" s="4">
        <f>IF(B46="","",RANK(AO46,AO$7:AO$34,0))</f>
      </c>
      <c r="T46" s="2">
        <f t="shared" si="3"/>
      </c>
      <c r="U46" s="20" t="e">
        <f t="shared" si="4"/>
        <v>#VALUE!</v>
      </c>
      <c r="V46" s="9" t="e">
        <f>RANK(R46,R$7:R$34,0)</f>
        <v>#VALUE!</v>
      </c>
      <c r="W46" s="5"/>
      <c r="X46" s="16">
        <f t="shared" si="6"/>
        <v>0</v>
      </c>
      <c r="Y46" s="16">
        <f t="shared" si="7"/>
        <v>0</v>
      </c>
      <c r="Z46" s="16">
        <f t="shared" si="8"/>
        <v>0</v>
      </c>
      <c r="AA46" s="16">
        <f t="shared" si="9"/>
        <v>0</v>
      </c>
      <c r="AB46" s="16">
        <f t="shared" si="10"/>
        <v>0</v>
      </c>
      <c r="AC46" s="17">
        <f t="shared" si="11"/>
        <v>0</v>
      </c>
      <c r="AD46" s="17"/>
      <c r="AE46" s="16">
        <f t="shared" si="12"/>
        <v>0</v>
      </c>
      <c r="AF46" s="16">
        <f t="shared" si="13"/>
        <v>0</v>
      </c>
      <c r="AG46" s="16">
        <f t="shared" si="14"/>
        <v>0</v>
      </c>
      <c r="AH46" s="16">
        <f t="shared" si="15"/>
        <v>0</v>
      </c>
      <c r="AI46" s="16">
        <f t="shared" si="16"/>
        <v>0</v>
      </c>
      <c r="AJ46" s="17">
        <f t="shared" si="17"/>
        <v>0</v>
      </c>
      <c r="AK46" s="18"/>
      <c r="AL46" s="9">
        <f t="shared" si="18"/>
        <v>0</v>
      </c>
      <c r="AM46" s="9">
        <f t="shared" si="19"/>
        <v>0</v>
      </c>
      <c r="AN46" s="19">
        <f t="shared" si="20"/>
        <v>0</v>
      </c>
      <c r="AO46" s="19">
        <f t="shared" si="21"/>
        <v>0</v>
      </c>
      <c r="AP46" s="21"/>
      <c r="AQ46" s="21"/>
      <c r="AR46" s="21"/>
      <c r="AS46" s="21"/>
      <c r="AT46" s="21"/>
      <c r="AU46" s="21"/>
    </row>
    <row r="47" spans="1:47" s="27" customFormat="1" ht="16.5" customHeight="1">
      <c r="A47" s="48"/>
      <c r="B47" s="132"/>
      <c r="C47" s="55"/>
      <c r="D47" s="133"/>
      <c r="E47" s="136"/>
      <c r="F47" s="136"/>
      <c r="G47" s="136"/>
      <c r="H47" s="136"/>
      <c r="I47" s="136"/>
      <c r="J47" s="137"/>
      <c r="K47" s="136"/>
      <c r="L47" s="136"/>
      <c r="M47" s="136"/>
      <c r="N47" s="136"/>
      <c r="O47" s="136"/>
      <c r="P47" s="136"/>
      <c r="Q47" s="137"/>
      <c r="R47" s="137"/>
      <c r="S47" s="48"/>
      <c r="T47" s="28"/>
      <c r="V47" s="21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2"/>
      <c r="AL47" s="21"/>
      <c r="AM47" s="21"/>
      <c r="AN47" s="56"/>
      <c r="AO47" s="56"/>
      <c r="AP47" s="21"/>
      <c r="AQ47" s="21"/>
      <c r="AR47" s="21"/>
      <c r="AS47" s="21"/>
      <c r="AT47" s="21"/>
      <c r="AU47" s="21"/>
    </row>
    <row r="48" spans="1:20" s="32" customFormat="1" ht="16.5" customHeight="1">
      <c r="A48" s="42" t="s">
        <v>48</v>
      </c>
      <c r="B48" s="119"/>
      <c r="C48" s="52"/>
      <c r="D48" s="119"/>
      <c r="E48" s="126"/>
      <c r="F48" s="126"/>
      <c r="G48" s="126"/>
      <c r="H48" s="126"/>
      <c r="I48" s="126"/>
      <c r="J48" s="126"/>
      <c r="K48" s="138"/>
      <c r="L48" s="138"/>
      <c r="M48" s="138"/>
      <c r="N48" s="138"/>
      <c r="O48" s="138"/>
      <c r="P48" s="138"/>
      <c r="Q48" s="126"/>
      <c r="R48" s="126"/>
      <c r="S48" s="126"/>
      <c r="T48" s="36"/>
    </row>
    <row r="49" spans="1:20" s="32" customFormat="1" ht="16.5" customHeight="1">
      <c r="A49" s="42"/>
      <c r="B49" s="119"/>
      <c r="C49" s="52"/>
      <c r="D49" s="119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36"/>
    </row>
    <row r="50" spans="1:22" s="32" customFormat="1" ht="16.5" customHeight="1">
      <c r="A50" s="42" t="s">
        <v>49</v>
      </c>
      <c r="B50" s="119"/>
      <c r="C50" s="52"/>
      <c r="D50" s="123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34"/>
      <c r="V50" s="32" t="s">
        <v>13</v>
      </c>
    </row>
    <row r="51" spans="1:47" s="27" customFormat="1" ht="16.5" customHeight="1">
      <c r="A51" s="179" t="s">
        <v>208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2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27" customFormat="1" ht="16.5" customHeight="1">
      <c r="A52" s="169" t="s">
        <v>0</v>
      </c>
      <c r="B52" s="195" t="s">
        <v>12</v>
      </c>
      <c r="C52" s="169" t="s">
        <v>46</v>
      </c>
      <c r="D52" s="195" t="s">
        <v>1</v>
      </c>
      <c r="E52" s="176" t="s">
        <v>33</v>
      </c>
      <c r="F52" s="176"/>
      <c r="G52" s="176"/>
      <c r="H52" s="176"/>
      <c r="I52" s="176"/>
      <c r="J52" s="176"/>
      <c r="K52" s="176" t="s">
        <v>34</v>
      </c>
      <c r="L52" s="176"/>
      <c r="M52" s="176"/>
      <c r="N52" s="176"/>
      <c r="O52" s="176"/>
      <c r="P52" s="176"/>
      <c r="Q52" s="176"/>
      <c r="R52" s="169" t="s">
        <v>35</v>
      </c>
      <c r="S52" s="169" t="s">
        <v>36</v>
      </c>
      <c r="T52" s="1"/>
      <c r="U52" s="5"/>
      <c r="V52" s="10" t="s">
        <v>10</v>
      </c>
      <c r="W52" s="24" t="s">
        <v>38</v>
      </c>
      <c r="X52" s="24"/>
      <c r="Y52" s="24"/>
      <c r="Z52" s="24">
        <f>IF(MAX($S$7:$S$34)&gt;10,10,MAX($S$7:$S$34))</f>
        <v>10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21"/>
      <c r="AQ52" s="21"/>
      <c r="AR52" s="21"/>
      <c r="AS52" s="21"/>
      <c r="AT52" s="21"/>
      <c r="AU52" s="21"/>
    </row>
    <row r="53" spans="1:47" s="27" customFormat="1" ht="16.5" customHeight="1">
      <c r="A53" s="169"/>
      <c r="B53" s="195"/>
      <c r="C53" s="169"/>
      <c r="D53" s="195"/>
      <c r="E53" s="177" t="s">
        <v>14</v>
      </c>
      <c r="F53" s="178"/>
      <c r="G53" s="177" t="s">
        <v>15</v>
      </c>
      <c r="H53" s="178"/>
      <c r="I53" s="177" t="s">
        <v>30</v>
      </c>
      <c r="J53" s="178"/>
      <c r="K53" s="8" t="s">
        <v>3</v>
      </c>
      <c r="L53" s="8" t="s">
        <v>4</v>
      </c>
      <c r="M53" s="8" t="s">
        <v>5</v>
      </c>
      <c r="N53" s="8" t="s">
        <v>6</v>
      </c>
      <c r="O53" s="8" t="s">
        <v>7</v>
      </c>
      <c r="P53" s="8" t="s">
        <v>8</v>
      </c>
      <c r="Q53" s="8" t="s">
        <v>9</v>
      </c>
      <c r="R53" s="169"/>
      <c r="S53" s="169"/>
      <c r="T53" s="1"/>
      <c r="U53" s="139" t="s">
        <v>62</v>
      </c>
      <c r="V53" s="5"/>
      <c r="W53" s="5"/>
      <c r="X53" s="10" t="s">
        <v>22</v>
      </c>
      <c r="Y53" s="10" t="s">
        <v>23</v>
      </c>
      <c r="Z53" s="10" t="s">
        <v>24</v>
      </c>
      <c r="AA53" s="10" t="s">
        <v>25</v>
      </c>
      <c r="AB53" s="10" t="s">
        <v>26</v>
      </c>
      <c r="AC53" s="10" t="s">
        <v>27</v>
      </c>
      <c r="AD53" s="5"/>
      <c r="AE53" s="5"/>
      <c r="AF53" s="5"/>
      <c r="AG53" s="5"/>
      <c r="AH53" s="5"/>
      <c r="AI53" s="5"/>
      <c r="AJ53" s="5"/>
      <c r="AK53" s="5"/>
      <c r="AL53" s="10" t="s">
        <v>37</v>
      </c>
      <c r="AM53" s="10" t="s">
        <v>32</v>
      </c>
      <c r="AN53" s="10" t="s">
        <v>29</v>
      </c>
      <c r="AO53" s="10" t="s">
        <v>11</v>
      </c>
      <c r="AP53" s="21"/>
      <c r="AQ53" s="21"/>
      <c r="AR53" s="21"/>
      <c r="AS53" s="21"/>
      <c r="AT53" s="21"/>
      <c r="AU53" s="21"/>
    </row>
    <row r="54" spans="1:47" s="27" customFormat="1" ht="16.5" customHeight="1">
      <c r="A54" s="4">
        <v>1</v>
      </c>
      <c r="B54" s="122" t="str">
        <f aca="true" t="shared" si="23" ref="B54:D63">IF($A54&gt;$Z$52,"",INDEX(B$7:B$46,MATCH($Z$52-$A54+1,$S$7:$S$46,0)))</f>
        <v>本田大智</v>
      </c>
      <c r="C54" s="81">
        <f t="shared" si="23"/>
        <v>3</v>
      </c>
      <c r="D54" s="122" t="str">
        <f t="shared" si="23"/>
        <v>スペースウォーク</v>
      </c>
      <c r="E54" s="184"/>
      <c r="F54" s="185"/>
      <c r="G54" s="184"/>
      <c r="H54" s="185"/>
      <c r="I54" s="184"/>
      <c r="J54" s="185"/>
      <c r="K54" s="60">
        <v>7.5</v>
      </c>
      <c r="L54" s="60">
        <v>7.2</v>
      </c>
      <c r="M54" s="60">
        <v>7.6</v>
      </c>
      <c r="N54" s="60">
        <v>7.5</v>
      </c>
      <c r="O54" s="60">
        <v>7.4</v>
      </c>
      <c r="P54" s="60">
        <v>1.1</v>
      </c>
      <c r="Q54" s="58">
        <f aca="true" t="shared" si="24" ref="Q54:Q63">IF(B54="","",P54+AC54)</f>
        <v>23.5</v>
      </c>
      <c r="R54" s="58">
        <f aca="true" t="shared" si="25" ref="R54:R63">IF(B54="","",ROUND(I54+P54+AC54,1))</f>
        <v>23.5</v>
      </c>
      <c r="S54" s="4">
        <f aca="true" t="shared" si="26" ref="S54:S63">IF(B54="","",RANK(AO54,AO$54:AO$63,0))</f>
        <v>10</v>
      </c>
      <c r="T54" s="168">
        <f>Q54-P54</f>
        <v>22.4</v>
      </c>
      <c r="U54" s="20">
        <f aca="true" t="shared" si="27" ref="U54:U63">Q54-P54</f>
        <v>22.4</v>
      </c>
      <c r="V54" s="9">
        <f>RANK(R54,R$54:R$63,0)</f>
        <v>10</v>
      </c>
      <c r="W54" s="5"/>
      <c r="X54" s="16">
        <f aca="true" t="shared" si="28" ref="X54:X63">IF(K54="",0,LARGE($K54:$O54,1))</f>
        <v>7.6</v>
      </c>
      <c r="Y54" s="16">
        <f aca="true" t="shared" si="29" ref="Y54:Y63">IF(L54="",0,LARGE($K54:$O54,2))</f>
        <v>7.5</v>
      </c>
      <c r="Z54" s="16">
        <f aca="true" t="shared" si="30" ref="Z54:Z63">IF(M54="",0,LARGE($K54:$O54,3))</f>
        <v>7.5</v>
      </c>
      <c r="AA54" s="16">
        <f aca="true" t="shared" si="31" ref="AA54:AA63">IF(N54="",0,LARGE($K54:$O54,4))</f>
        <v>7.4</v>
      </c>
      <c r="AB54" s="16">
        <f aca="true" t="shared" si="32" ref="AB54:AB63">IF(O54="",0,LARGE($K54:$O54,5))</f>
        <v>7.2</v>
      </c>
      <c r="AC54" s="17">
        <f aca="true" t="shared" si="33" ref="AC54:AC63">SUM(Y54:AA54)</f>
        <v>22.4</v>
      </c>
      <c r="AD54" s="5"/>
      <c r="AE54" s="5"/>
      <c r="AF54" s="5"/>
      <c r="AG54" s="5"/>
      <c r="AH54" s="5"/>
      <c r="AI54" s="5"/>
      <c r="AJ54" s="5"/>
      <c r="AK54" s="5"/>
      <c r="AL54" s="9">
        <f aca="true" t="shared" si="34" ref="AL54:AL63">IF(R54="",0,R54*1000000)</f>
        <v>23500000</v>
      </c>
      <c r="AM54" s="9">
        <f aca="true" t="shared" si="35" ref="AM54:AM63">IF(Q54="",0,Q54*1000)</f>
        <v>23500</v>
      </c>
      <c r="AN54" s="19">
        <f aca="true" t="shared" si="36" ref="AN54:AN63">SUM(K54:O54)/1000</f>
        <v>0.0372</v>
      </c>
      <c r="AO54" s="19">
        <f aca="true" t="shared" si="37" ref="AO54:AO63">ROUND(AL54+AM54-P54+AN54,4)</f>
        <v>23523498.9372</v>
      </c>
      <c r="AP54" s="21"/>
      <c r="AQ54" s="21"/>
      <c r="AR54" s="21"/>
      <c r="AS54" s="21"/>
      <c r="AT54" s="21"/>
      <c r="AU54" s="21"/>
    </row>
    <row r="55" spans="1:47" s="27" customFormat="1" ht="16.5" customHeight="1">
      <c r="A55" s="4">
        <v>2</v>
      </c>
      <c r="B55" s="122" t="str">
        <f t="shared" si="23"/>
        <v>吉ノ薗　悠李</v>
      </c>
      <c r="C55" s="122">
        <f t="shared" si="23"/>
        <v>5</v>
      </c>
      <c r="D55" s="122" t="str">
        <f t="shared" si="23"/>
        <v>小林Ｔ．ＪＵＮＰＩＮ</v>
      </c>
      <c r="E55" s="184"/>
      <c r="F55" s="185"/>
      <c r="G55" s="184"/>
      <c r="H55" s="185"/>
      <c r="I55" s="184"/>
      <c r="J55" s="185"/>
      <c r="K55" s="60">
        <v>7.2</v>
      </c>
      <c r="L55" s="60">
        <v>6.6</v>
      </c>
      <c r="M55" s="60">
        <v>7</v>
      </c>
      <c r="N55" s="60">
        <v>6.7</v>
      </c>
      <c r="O55" s="60">
        <v>6.6</v>
      </c>
      <c r="P55" s="60">
        <v>3.4</v>
      </c>
      <c r="Q55" s="58">
        <f t="shared" si="24"/>
        <v>23.699999999999996</v>
      </c>
      <c r="R55" s="58">
        <f t="shared" si="25"/>
        <v>23.7</v>
      </c>
      <c r="S55" s="4">
        <f t="shared" si="26"/>
        <v>9</v>
      </c>
      <c r="T55" s="168">
        <f aca="true" t="shared" si="38" ref="T55:T63">Q55-P55</f>
        <v>20.299999999999997</v>
      </c>
      <c r="U55" s="20">
        <f t="shared" si="27"/>
        <v>20.299999999999997</v>
      </c>
      <c r="V55" s="9">
        <f aca="true" t="shared" si="39" ref="V55:V63">RANK(R55,R$54:R$63,0)</f>
        <v>9</v>
      </c>
      <c r="W55" s="5"/>
      <c r="X55" s="16">
        <f t="shared" si="28"/>
        <v>7.2</v>
      </c>
      <c r="Y55" s="16">
        <f t="shared" si="29"/>
        <v>7</v>
      </c>
      <c r="Z55" s="16">
        <f t="shared" si="30"/>
        <v>6.7</v>
      </c>
      <c r="AA55" s="16">
        <f t="shared" si="31"/>
        <v>6.6</v>
      </c>
      <c r="AB55" s="16">
        <f t="shared" si="32"/>
        <v>6.6</v>
      </c>
      <c r="AC55" s="17">
        <f t="shared" si="33"/>
        <v>20.299999999999997</v>
      </c>
      <c r="AD55" s="5"/>
      <c r="AE55" s="5"/>
      <c r="AF55" s="5"/>
      <c r="AG55" s="5"/>
      <c r="AH55" s="5"/>
      <c r="AI55" s="5"/>
      <c r="AJ55" s="5"/>
      <c r="AK55" s="5"/>
      <c r="AL55" s="9">
        <f t="shared" si="34"/>
        <v>23700000</v>
      </c>
      <c r="AM55" s="9">
        <f t="shared" si="35"/>
        <v>23699.999999999996</v>
      </c>
      <c r="AN55" s="19">
        <f t="shared" si="36"/>
        <v>0.0341</v>
      </c>
      <c r="AO55" s="19">
        <f t="shared" si="37"/>
        <v>23723696.6341</v>
      </c>
      <c r="AP55" s="21"/>
      <c r="AQ55" s="21"/>
      <c r="AR55" s="21"/>
      <c r="AS55" s="21"/>
      <c r="AT55" s="21"/>
      <c r="AU55" s="21"/>
    </row>
    <row r="56" spans="1:47" s="27" customFormat="1" ht="16.5" customHeight="1">
      <c r="A56" s="4">
        <v>3</v>
      </c>
      <c r="B56" s="122" t="str">
        <f t="shared" si="23"/>
        <v>小川　諒大</v>
      </c>
      <c r="C56" s="122">
        <f t="shared" si="23"/>
        <v>1</v>
      </c>
      <c r="D56" s="122" t="str">
        <f t="shared" si="23"/>
        <v>小林Ｔ．ＪＵＮＰＩＮ</v>
      </c>
      <c r="E56" s="184"/>
      <c r="F56" s="185"/>
      <c r="G56" s="184"/>
      <c r="H56" s="185"/>
      <c r="I56" s="184"/>
      <c r="J56" s="185"/>
      <c r="K56" s="60">
        <v>7.4</v>
      </c>
      <c r="L56" s="60">
        <v>6.8</v>
      </c>
      <c r="M56" s="60">
        <v>7.7</v>
      </c>
      <c r="N56" s="60">
        <v>7</v>
      </c>
      <c r="O56" s="60">
        <v>7.2</v>
      </c>
      <c r="P56" s="60">
        <v>4</v>
      </c>
      <c r="Q56" s="58">
        <f t="shared" si="24"/>
        <v>25.6</v>
      </c>
      <c r="R56" s="58">
        <f t="shared" si="25"/>
        <v>25.6</v>
      </c>
      <c r="S56" s="4">
        <f t="shared" si="26"/>
        <v>8</v>
      </c>
      <c r="T56" s="168">
        <f t="shared" si="38"/>
        <v>21.6</v>
      </c>
      <c r="U56" s="20">
        <f t="shared" si="27"/>
        <v>21.6</v>
      </c>
      <c r="V56" s="9">
        <f t="shared" si="39"/>
        <v>8</v>
      </c>
      <c r="W56" s="5"/>
      <c r="X56" s="16">
        <f t="shared" si="28"/>
        <v>7.7</v>
      </c>
      <c r="Y56" s="16">
        <f t="shared" si="29"/>
        <v>7.4</v>
      </c>
      <c r="Z56" s="16">
        <f t="shared" si="30"/>
        <v>7.2</v>
      </c>
      <c r="AA56" s="16">
        <f t="shared" si="31"/>
        <v>7</v>
      </c>
      <c r="AB56" s="16">
        <f t="shared" si="32"/>
        <v>6.8</v>
      </c>
      <c r="AC56" s="17">
        <f t="shared" si="33"/>
        <v>21.6</v>
      </c>
      <c r="AD56" s="5"/>
      <c r="AE56" s="5"/>
      <c r="AF56" s="5"/>
      <c r="AG56" s="5"/>
      <c r="AH56" s="5"/>
      <c r="AI56" s="5"/>
      <c r="AJ56" s="5"/>
      <c r="AK56" s="5"/>
      <c r="AL56" s="9">
        <f t="shared" si="34"/>
        <v>25600000</v>
      </c>
      <c r="AM56" s="9">
        <f t="shared" si="35"/>
        <v>25600</v>
      </c>
      <c r="AN56" s="19">
        <f t="shared" si="36"/>
        <v>0.0361</v>
      </c>
      <c r="AO56" s="19">
        <f t="shared" si="37"/>
        <v>25625596.0361</v>
      </c>
      <c r="AP56" s="21"/>
      <c r="AQ56" s="21"/>
      <c r="AR56" s="21"/>
      <c r="AS56" s="21"/>
      <c r="AT56" s="21"/>
      <c r="AU56" s="21"/>
    </row>
    <row r="57" spans="1:47" s="27" customFormat="1" ht="16.5" customHeight="1">
      <c r="A57" s="4">
        <v>4</v>
      </c>
      <c r="B57" s="122" t="str">
        <f t="shared" si="23"/>
        <v>梅木　翔</v>
      </c>
      <c r="C57" s="122">
        <f t="shared" si="23"/>
        <v>3</v>
      </c>
      <c r="D57" s="122" t="str">
        <f t="shared" si="23"/>
        <v>スペースウォーク</v>
      </c>
      <c r="E57" s="184"/>
      <c r="F57" s="185"/>
      <c r="G57" s="184"/>
      <c r="H57" s="185"/>
      <c r="I57" s="184"/>
      <c r="J57" s="185"/>
      <c r="K57" s="60">
        <v>7.3</v>
      </c>
      <c r="L57" s="60">
        <v>7.3</v>
      </c>
      <c r="M57" s="60">
        <v>7.3</v>
      </c>
      <c r="N57" s="60">
        <v>7</v>
      </c>
      <c r="O57" s="60">
        <v>7.2</v>
      </c>
      <c r="P57" s="60">
        <v>4.2</v>
      </c>
      <c r="Q57" s="58">
        <f t="shared" si="24"/>
        <v>26</v>
      </c>
      <c r="R57" s="58">
        <f t="shared" si="25"/>
        <v>26</v>
      </c>
      <c r="S57" s="4">
        <f t="shared" si="26"/>
        <v>7</v>
      </c>
      <c r="T57" s="168">
        <f t="shared" si="38"/>
        <v>21.8</v>
      </c>
      <c r="U57" s="20">
        <f t="shared" si="27"/>
        <v>21.8</v>
      </c>
      <c r="V57" s="9">
        <f t="shared" si="39"/>
        <v>7</v>
      </c>
      <c r="W57" s="5"/>
      <c r="X57" s="16">
        <f t="shared" si="28"/>
        <v>7.3</v>
      </c>
      <c r="Y57" s="16">
        <f t="shared" si="29"/>
        <v>7.3</v>
      </c>
      <c r="Z57" s="16">
        <f t="shared" si="30"/>
        <v>7.3</v>
      </c>
      <c r="AA57" s="16">
        <f t="shared" si="31"/>
        <v>7.2</v>
      </c>
      <c r="AB57" s="16">
        <f t="shared" si="32"/>
        <v>7</v>
      </c>
      <c r="AC57" s="17">
        <f t="shared" si="33"/>
        <v>21.8</v>
      </c>
      <c r="AD57" s="5"/>
      <c r="AE57" s="5"/>
      <c r="AF57" s="5"/>
      <c r="AG57" s="5"/>
      <c r="AH57" s="5"/>
      <c r="AI57" s="5"/>
      <c r="AJ57" s="5"/>
      <c r="AK57" s="5"/>
      <c r="AL57" s="9">
        <f t="shared" si="34"/>
        <v>26000000</v>
      </c>
      <c r="AM57" s="9">
        <f t="shared" si="35"/>
        <v>26000</v>
      </c>
      <c r="AN57" s="19">
        <f t="shared" si="36"/>
        <v>0.0361</v>
      </c>
      <c r="AO57" s="19">
        <f t="shared" si="37"/>
        <v>26025995.8361</v>
      </c>
      <c r="AP57" s="21"/>
      <c r="AQ57" s="21"/>
      <c r="AR57" s="21"/>
      <c r="AS57" s="21"/>
      <c r="AT57" s="21"/>
      <c r="AU57" s="21"/>
    </row>
    <row r="58" spans="1:47" s="27" customFormat="1" ht="16.5" customHeight="1">
      <c r="A58" s="4">
        <v>5</v>
      </c>
      <c r="B58" s="122" t="str">
        <f t="shared" si="23"/>
        <v>楠　海侑</v>
      </c>
      <c r="C58" s="122">
        <f t="shared" si="23"/>
        <v>1</v>
      </c>
      <c r="D58" s="122" t="str">
        <f t="shared" si="23"/>
        <v>熊本ＴＣ</v>
      </c>
      <c r="E58" s="184"/>
      <c r="F58" s="185"/>
      <c r="G58" s="184"/>
      <c r="H58" s="185"/>
      <c r="I58" s="184"/>
      <c r="J58" s="185"/>
      <c r="K58" s="60">
        <v>7.4</v>
      </c>
      <c r="L58" s="60">
        <v>7.8</v>
      </c>
      <c r="M58" s="60">
        <v>7.5</v>
      </c>
      <c r="N58" s="60">
        <v>7.6</v>
      </c>
      <c r="O58" s="60">
        <v>7.7</v>
      </c>
      <c r="P58" s="60">
        <v>3.7</v>
      </c>
      <c r="Q58" s="58">
        <f t="shared" si="24"/>
        <v>26.5</v>
      </c>
      <c r="R58" s="58">
        <f t="shared" si="25"/>
        <v>26.5</v>
      </c>
      <c r="S58" s="4">
        <f t="shared" si="26"/>
        <v>6</v>
      </c>
      <c r="T58" s="168">
        <f t="shared" si="38"/>
        <v>22.8</v>
      </c>
      <c r="U58" s="20">
        <f t="shared" si="27"/>
        <v>22.8</v>
      </c>
      <c r="V58" s="9">
        <f t="shared" si="39"/>
        <v>6</v>
      </c>
      <c r="W58" s="5"/>
      <c r="X58" s="16">
        <f t="shared" si="28"/>
        <v>7.8</v>
      </c>
      <c r="Y58" s="16">
        <f t="shared" si="29"/>
        <v>7.7</v>
      </c>
      <c r="Z58" s="16">
        <f t="shared" si="30"/>
        <v>7.6</v>
      </c>
      <c r="AA58" s="16">
        <f t="shared" si="31"/>
        <v>7.5</v>
      </c>
      <c r="AB58" s="16">
        <f t="shared" si="32"/>
        <v>7.4</v>
      </c>
      <c r="AC58" s="17">
        <f t="shared" si="33"/>
        <v>22.8</v>
      </c>
      <c r="AD58" s="5"/>
      <c r="AE58" s="5"/>
      <c r="AF58" s="5"/>
      <c r="AG58" s="5"/>
      <c r="AH58" s="5"/>
      <c r="AI58" s="5"/>
      <c r="AJ58" s="5"/>
      <c r="AK58" s="5"/>
      <c r="AL58" s="9">
        <f t="shared" si="34"/>
        <v>26500000</v>
      </c>
      <c r="AM58" s="9">
        <f t="shared" si="35"/>
        <v>26500</v>
      </c>
      <c r="AN58" s="19">
        <f t="shared" si="36"/>
        <v>0.038</v>
      </c>
      <c r="AO58" s="19">
        <f t="shared" si="37"/>
        <v>26526496.338</v>
      </c>
      <c r="AP58" s="21"/>
      <c r="AQ58" s="21"/>
      <c r="AR58" s="21"/>
      <c r="AS58" s="21"/>
      <c r="AT58" s="21"/>
      <c r="AU58" s="21"/>
    </row>
    <row r="59" spans="1:47" s="27" customFormat="1" ht="16.5" customHeight="1">
      <c r="A59" s="4">
        <v>6</v>
      </c>
      <c r="B59" s="122" t="str">
        <f t="shared" si="23"/>
        <v>牧野励弥</v>
      </c>
      <c r="C59" s="122">
        <f t="shared" si="23"/>
        <v>1</v>
      </c>
      <c r="D59" s="122" t="str">
        <f t="shared" si="23"/>
        <v>エアーフロート</v>
      </c>
      <c r="E59" s="184"/>
      <c r="F59" s="185"/>
      <c r="G59" s="184"/>
      <c r="H59" s="185"/>
      <c r="I59" s="184"/>
      <c r="J59" s="185"/>
      <c r="K59" s="60">
        <v>7.3</v>
      </c>
      <c r="L59" s="60">
        <v>7.2</v>
      </c>
      <c r="M59" s="60">
        <v>7.4</v>
      </c>
      <c r="N59" s="60">
        <v>7.3</v>
      </c>
      <c r="O59" s="60">
        <v>7.2</v>
      </c>
      <c r="P59" s="60">
        <v>5.7</v>
      </c>
      <c r="Q59" s="58">
        <f t="shared" si="24"/>
        <v>27.5</v>
      </c>
      <c r="R59" s="58">
        <f t="shared" si="25"/>
        <v>27.5</v>
      </c>
      <c r="S59" s="4">
        <f t="shared" si="26"/>
        <v>5</v>
      </c>
      <c r="T59" s="168">
        <f t="shared" si="38"/>
        <v>21.8</v>
      </c>
      <c r="U59" s="20">
        <f t="shared" si="27"/>
        <v>21.8</v>
      </c>
      <c r="V59" s="9">
        <f t="shared" si="39"/>
        <v>5</v>
      </c>
      <c r="W59" s="5"/>
      <c r="X59" s="16">
        <f t="shared" si="28"/>
        <v>7.4</v>
      </c>
      <c r="Y59" s="16">
        <f t="shared" si="29"/>
        <v>7.3</v>
      </c>
      <c r="Z59" s="16">
        <f t="shared" si="30"/>
        <v>7.3</v>
      </c>
      <c r="AA59" s="16">
        <f t="shared" si="31"/>
        <v>7.2</v>
      </c>
      <c r="AB59" s="16">
        <f t="shared" si="32"/>
        <v>7.2</v>
      </c>
      <c r="AC59" s="17">
        <f t="shared" si="33"/>
        <v>21.8</v>
      </c>
      <c r="AD59" s="5"/>
      <c r="AE59" s="5"/>
      <c r="AF59" s="5"/>
      <c r="AG59" s="5"/>
      <c r="AH59" s="5"/>
      <c r="AI59" s="5"/>
      <c r="AJ59" s="5"/>
      <c r="AK59" s="5"/>
      <c r="AL59" s="9">
        <f t="shared" si="34"/>
        <v>27500000</v>
      </c>
      <c r="AM59" s="9">
        <f t="shared" si="35"/>
        <v>27500</v>
      </c>
      <c r="AN59" s="19">
        <f t="shared" si="36"/>
        <v>0.0364</v>
      </c>
      <c r="AO59" s="19">
        <f t="shared" si="37"/>
        <v>27527494.3364</v>
      </c>
      <c r="AP59" s="21"/>
      <c r="AQ59" s="21"/>
      <c r="AR59" s="21"/>
      <c r="AS59" s="21"/>
      <c r="AT59" s="21"/>
      <c r="AU59" s="21"/>
    </row>
    <row r="60" spans="1:47" s="27" customFormat="1" ht="16.5" customHeight="1">
      <c r="A60" s="4">
        <v>7</v>
      </c>
      <c r="B60" s="122" t="str">
        <f t="shared" si="23"/>
        <v>石田　孝</v>
      </c>
      <c r="C60" s="122">
        <f t="shared" si="23"/>
        <v>6</v>
      </c>
      <c r="D60" s="122" t="str">
        <f t="shared" si="23"/>
        <v>スペースウォーク</v>
      </c>
      <c r="E60" s="184"/>
      <c r="F60" s="185"/>
      <c r="G60" s="184"/>
      <c r="H60" s="185"/>
      <c r="I60" s="184"/>
      <c r="J60" s="185"/>
      <c r="K60" s="60">
        <v>7.8</v>
      </c>
      <c r="L60" s="60">
        <v>7.4</v>
      </c>
      <c r="M60" s="60">
        <v>7.4</v>
      </c>
      <c r="N60" s="60">
        <v>7.3</v>
      </c>
      <c r="O60" s="60">
        <v>7.6</v>
      </c>
      <c r="P60" s="60">
        <v>6.5</v>
      </c>
      <c r="Q60" s="58">
        <f t="shared" si="24"/>
        <v>28.9</v>
      </c>
      <c r="R60" s="58">
        <f t="shared" si="25"/>
        <v>28.9</v>
      </c>
      <c r="S60" s="4">
        <f t="shared" si="26"/>
        <v>4</v>
      </c>
      <c r="T60" s="168">
        <f t="shared" si="38"/>
        <v>22.4</v>
      </c>
      <c r="U60" s="20">
        <f t="shared" si="27"/>
        <v>22.4</v>
      </c>
      <c r="V60" s="9">
        <f t="shared" si="39"/>
        <v>3</v>
      </c>
      <c r="W60" s="5"/>
      <c r="X60" s="16">
        <f t="shared" si="28"/>
        <v>7.8</v>
      </c>
      <c r="Y60" s="16">
        <f t="shared" si="29"/>
        <v>7.6</v>
      </c>
      <c r="Z60" s="16">
        <f t="shared" si="30"/>
        <v>7.4</v>
      </c>
      <c r="AA60" s="16">
        <f t="shared" si="31"/>
        <v>7.4</v>
      </c>
      <c r="AB60" s="16">
        <f t="shared" si="32"/>
        <v>7.3</v>
      </c>
      <c r="AC60" s="17">
        <f t="shared" si="33"/>
        <v>22.4</v>
      </c>
      <c r="AD60" s="5"/>
      <c r="AE60" s="5"/>
      <c r="AF60" s="5"/>
      <c r="AG60" s="5"/>
      <c r="AH60" s="5"/>
      <c r="AI60" s="5"/>
      <c r="AJ60" s="5"/>
      <c r="AK60" s="5"/>
      <c r="AL60" s="9">
        <f t="shared" si="34"/>
        <v>28900000</v>
      </c>
      <c r="AM60" s="9">
        <f t="shared" si="35"/>
        <v>28900</v>
      </c>
      <c r="AN60" s="19">
        <f t="shared" si="36"/>
        <v>0.0375</v>
      </c>
      <c r="AO60" s="19">
        <f t="shared" si="37"/>
        <v>28928893.5375</v>
      </c>
      <c r="AP60" s="21"/>
      <c r="AQ60" s="21"/>
      <c r="AR60" s="21"/>
      <c r="AS60" s="21"/>
      <c r="AT60" s="21"/>
      <c r="AU60" s="21"/>
    </row>
    <row r="61" spans="1:47" s="27" customFormat="1" ht="16.5" customHeight="1">
      <c r="A61" s="4">
        <v>8</v>
      </c>
      <c r="B61" s="122" t="str">
        <f t="shared" si="23"/>
        <v>石田順平</v>
      </c>
      <c r="C61" s="122">
        <f t="shared" si="23"/>
        <v>2</v>
      </c>
      <c r="D61" s="122" t="str">
        <f t="shared" si="23"/>
        <v>スペースウォーク</v>
      </c>
      <c r="E61" s="184"/>
      <c r="F61" s="185"/>
      <c r="G61" s="184"/>
      <c r="H61" s="185"/>
      <c r="I61" s="184"/>
      <c r="J61" s="185"/>
      <c r="K61" s="60">
        <v>7.5</v>
      </c>
      <c r="L61" s="60">
        <v>7.5</v>
      </c>
      <c r="M61" s="60">
        <v>7.3</v>
      </c>
      <c r="N61" s="60">
        <v>7.6</v>
      </c>
      <c r="O61" s="60">
        <v>7.5</v>
      </c>
      <c r="P61" s="60">
        <v>6.4</v>
      </c>
      <c r="Q61" s="58">
        <f t="shared" si="24"/>
        <v>28.9</v>
      </c>
      <c r="R61" s="58">
        <f t="shared" si="25"/>
        <v>28.9</v>
      </c>
      <c r="S61" s="4">
        <f t="shared" si="26"/>
        <v>3</v>
      </c>
      <c r="T61" s="168">
        <f t="shared" si="38"/>
        <v>22.5</v>
      </c>
      <c r="U61" s="20">
        <f t="shared" si="27"/>
        <v>22.5</v>
      </c>
      <c r="V61" s="9">
        <f t="shared" si="39"/>
        <v>3</v>
      </c>
      <c r="W61" s="5"/>
      <c r="X61" s="16">
        <f t="shared" si="28"/>
        <v>7.6</v>
      </c>
      <c r="Y61" s="16">
        <f t="shared" si="29"/>
        <v>7.5</v>
      </c>
      <c r="Z61" s="16">
        <f t="shared" si="30"/>
        <v>7.5</v>
      </c>
      <c r="AA61" s="16">
        <f t="shared" si="31"/>
        <v>7.5</v>
      </c>
      <c r="AB61" s="16">
        <f t="shared" si="32"/>
        <v>7.3</v>
      </c>
      <c r="AC61" s="17">
        <f t="shared" si="33"/>
        <v>22.5</v>
      </c>
      <c r="AD61" s="5"/>
      <c r="AE61" s="5"/>
      <c r="AF61" s="5"/>
      <c r="AG61" s="5"/>
      <c r="AH61" s="5"/>
      <c r="AI61" s="5"/>
      <c r="AJ61" s="5"/>
      <c r="AK61" s="5"/>
      <c r="AL61" s="9">
        <f t="shared" si="34"/>
        <v>28900000</v>
      </c>
      <c r="AM61" s="9">
        <f t="shared" si="35"/>
        <v>28900</v>
      </c>
      <c r="AN61" s="19">
        <f t="shared" si="36"/>
        <v>0.037399999999999996</v>
      </c>
      <c r="AO61" s="19">
        <f t="shared" si="37"/>
        <v>28928893.6374</v>
      </c>
      <c r="AP61" s="21"/>
      <c r="AQ61" s="21"/>
      <c r="AR61" s="21"/>
      <c r="AS61" s="21"/>
      <c r="AT61" s="21"/>
      <c r="AU61" s="21"/>
    </row>
    <row r="62" spans="1:47" s="27" customFormat="1" ht="16.5" customHeight="1">
      <c r="A62" s="4">
        <v>9</v>
      </c>
      <c r="B62" s="122" t="str">
        <f t="shared" si="23"/>
        <v>清川敏史</v>
      </c>
      <c r="C62" s="122">
        <f t="shared" si="23"/>
        <v>3</v>
      </c>
      <c r="D62" s="122" t="str">
        <f t="shared" si="23"/>
        <v>スペースウォーク</v>
      </c>
      <c r="E62" s="184"/>
      <c r="F62" s="185"/>
      <c r="G62" s="184"/>
      <c r="H62" s="185"/>
      <c r="I62" s="184"/>
      <c r="J62" s="185"/>
      <c r="K62" s="60">
        <v>7.7</v>
      </c>
      <c r="L62" s="60">
        <v>7.4</v>
      </c>
      <c r="M62" s="60">
        <v>7.6</v>
      </c>
      <c r="N62" s="60">
        <v>7.7</v>
      </c>
      <c r="O62" s="60">
        <v>7.6</v>
      </c>
      <c r="P62" s="60">
        <v>8.5</v>
      </c>
      <c r="Q62" s="58">
        <f t="shared" si="24"/>
        <v>31.4</v>
      </c>
      <c r="R62" s="58">
        <f t="shared" si="25"/>
        <v>31.4</v>
      </c>
      <c r="S62" s="4">
        <f t="shared" si="26"/>
        <v>1</v>
      </c>
      <c r="T62" s="168">
        <f t="shared" si="38"/>
        <v>22.9</v>
      </c>
      <c r="U62" s="20">
        <f t="shared" si="27"/>
        <v>22.9</v>
      </c>
      <c r="V62" s="9">
        <f t="shared" si="39"/>
        <v>1</v>
      </c>
      <c r="W62" s="5"/>
      <c r="X62" s="16">
        <f t="shared" si="28"/>
        <v>7.7</v>
      </c>
      <c r="Y62" s="16">
        <f t="shared" si="29"/>
        <v>7.7</v>
      </c>
      <c r="Z62" s="16">
        <f t="shared" si="30"/>
        <v>7.6</v>
      </c>
      <c r="AA62" s="16">
        <f t="shared" si="31"/>
        <v>7.6</v>
      </c>
      <c r="AB62" s="16">
        <f t="shared" si="32"/>
        <v>7.4</v>
      </c>
      <c r="AC62" s="17">
        <f t="shared" si="33"/>
        <v>22.9</v>
      </c>
      <c r="AD62" s="5"/>
      <c r="AE62" s="5"/>
      <c r="AF62" s="5"/>
      <c r="AG62" s="5"/>
      <c r="AH62" s="5"/>
      <c r="AI62" s="5"/>
      <c r="AJ62" s="5"/>
      <c r="AK62" s="5"/>
      <c r="AL62" s="9">
        <f t="shared" si="34"/>
        <v>31400000</v>
      </c>
      <c r="AM62" s="9">
        <f t="shared" si="35"/>
        <v>31400</v>
      </c>
      <c r="AN62" s="19">
        <f t="shared" si="36"/>
        <v>0.038</v>
      </c>
      <c r="AO62" s="19">
        <f t="shared" si="37"/>
        <v>31431391.538</v>
      </c>
      <c r="AP62" s="21"/>
      <c r="AQ62" s="21"/>
      <c r="AR62" s="21"/>
      <c r="AS62" s="21"/>
      <c r="AT62" s="21"/>
      <c r="AU62" s="21"/>
    </row>
    <row r="63" spans="1:47" s="27" customFormat="1" ht="16.5" customHeight="1">
      <c r="A63" s="4">
        <v>10</v>
      </c>
      <c r="B63" s="122" t="str">
        <f t="shared" si="23"/>
        <v>小川　結生</v>
      </c>
      <c r="C63" s="122">
        <f t="shared" si="23"/>
        <v>1</v>
      </c>
      <c r="D63" s="122" t="str">
        <f t="shared" si="23"/>
        <v>小林Ｔ．ＪＵＮＰＩＮ</v>
      </c>
      <c r="E63" s="184"/>
      <c r="F63" s="185"/>
      <c r="G63" s="184"/>
      <c r="H63" s="185"/>
      <c r="I63" s="184"/>
      <c r="J63" s="185"/>
      <c r="K63" s="60">
        <v>7.3</v>
      </c>
      <c r="L63" s="60">
        <v>7.2</v>
      </c>
      <c r="M63" s="60">
        <v>7.3</v>
      </c>
      <c r="N63" s="60">
        <v>6.9</v>
      </c>
      <c r="O63" s="60">
        <v>6.9</v>
      </c>
      <c r="P63" s="60">
        <v>7.7</v>
      </c>
      <c r="Q63" s="58">
        <f t="shared" si="24"/>
        <v>29.099999999999998</v>
      </c>
      <c r="R63" s="58">
        <f t="shared" si="25"/>
        <v>29.1</v>
      </c>
      <c r="S63" s="4">
        <f t="shared" si="26"/>
        <v>2</v>
      </c>
      <c r="T63" s="168">
        <f t="shared" si="38"/>
        <v>21.4</v>
      </c>
      <c r="U63" s="20">
        <f t="shared" si="27"/>
        <v>21.4</v>
      </c>
      <c r="V63" s="9">
        <f t="shared" si="39"/>
        <v>2</v>
      </c>
      <c r="W63" s="5"/>
      <c r="X63" s="16">
        <f t="shared" si="28"/>
        <v>7.3</v>
      </c>
      <c r="Y63" s="16">
        <f t="shared" si="29"/>
        <v>7.3</v>
      </c>
      <c r="Z63" s="16">
        <f t="shared" si="30"/>
        <v>7.2</v>
      </c>
      <c r="AA63" s="16">
        <f t="shared" si="31"/>
        <v>6.9</v>
      </c>
      <c r="AB63" s="16">
        <f t="shared" si="32"/>
        <v>6.9</v>
      </c>
      <c r="AC63" s="17">
        <f t="shared" si="33"/>
        <v>21.4</v>
      </c>
      <c r="AD63" s="5"/>
      <c r="AE63" s="5"/>
      <c r="AF63" s="5"/>
      <c r="AG63" s="5"/>
      <c r="AH63" s="5"/>
      <c r="AI63" s="5"/>
      <c r="AJ63" s="5"/>
      <c r="AK63" s="5"/>
      <c r="AL63" s="9">
        <f t="shared" si="34"/>
        <v>29100000</v>
      </c>
      <c r="AM63" s="9">
        <f t="shared" si="35"/>
        <v>29099.999999999996</v>
      </c>
      <c r="AN63" s="19">
        <f t="shared" si="36"/>
        <v>0.0356</v>
      </c>
      <c r="AO63" s="19">
        <f t="shared" si="37"/>
        <v>29129092.3356</v>
      </c>
      <c r="AP63" s="21"/>
      <c r="AQ63" s="21"/>
      <c r="AR63" s="21"/>
      <c r="AS63" s="21"/>
      <c r="AT63" s="21"/>
      <c r="AU63" s="21"/>
    </row>
    <row r="64" spans="1:47" s="27" customFormat="1" ht="16.5" customHeight="1">
      <c r="A64" s="5"/>
      <c r="B64" s="120"/>
      <c r="C64" s="11"/>
      <c r="D64" s="120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7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21"/>
      <c r="AQ64" s="21"/>
      <c r="AR64" s="21"/>
      <c r="AS64" s="21"/>
      <c r="AT64" s="21"/>
      <c r="AU64" s="21"/>
    </row>
    <row r="65" spans="1:47" s="27" customFormat="1" ht="16.5" customHeight="1">
      <c r="A65" s="21"/>
      <c r="B65" s="121"/>
      <c r="C65" s="54"/>
      <c r="D65" s="121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75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s="27" customFormat="1" ht="16.5" customHeight="1">
      <c r="A66" s="21"/>
      <c r="B66" s="121"/>
      <c r="C66" s="54"/>
      <c r="D66" s="121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75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s="27" customFormat="1" ht="16.5" customHeight="1">
      <c r="A67" s="21"/>
      <c r="B67" s="121"/>
      <c r="C67" s="54"/>
      <c r="D67" s="12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75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27" customFormat="1" ht="16.5" customHeight="1">
      <c r="A68" s="21"/>
      <c r="B68" s="121"/>
      <c r="C68" s="54"/>
      <c r="D68" s="121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28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27" customFormat="1" ht="16.5" customHeight="1">
      <c r="A69" s="21"/>
      <c r="B69" s="121"/>
      <c r="C69" s="54"/>
      <c r="D69" s="121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28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27" customFormat="1" ht="16.5" customHeight="1">
      <c r="A70" s="21"/>
      <c r="B70" s="121"/>
      <c r="C70" s="54"/>
      <c r="D70" s="12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28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27" customFormat="1" ht="16.5" customHeight="1">
      <c r="A71" s="21"/>
      <c r="B71" s="121"/>
      <c r="C71" s="54"/>
      <c r="D71" s="121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28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27" customFormat="1" ht="16.5" customHeight="1">
      <c r="A72" s="21"/>
      <c r="B72" s="121"/>
      <c r="C72" s="54"/>
      <c r="D72" s="121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28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s="27" customFormat="1" ht="16.5" customHeight="1">
      <c r="A73" s="21"/>
      <c r="B73" s="121"/>
      <c r="C73" s="54"/>
      <c r="D73" s="121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28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 s="27" customFormat="1" ht="16.5" customHeight="1">
      <c r="A74" s="21"/>
      <c r="B74" s="121"/>
      <c r="C74" s="54"/>
      <c r="D74" s="121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28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s="27" customFormat="1" ht="16.5" customHeight="1">
      <c r="A75" s="21"/>
      <c r="B75" s="121"/>
      <c r="C75" s="54"/>
      <c r="D75" s="121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28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s="27" customFormat="1" ht="16.5" customHeight="1">
      <c r="A76" s="21"/>
      <c r="B76" s="121"/>
      <c r="C76" s="54"/>
      <c r="D76" s="121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28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s="27" customFormat="1" ht="16.5" customHeight="1">
      <c r="A77" s="21"/>
      <c r="B77" s="121"/>
      <c r="C77" s="54"/>
      <c r="D77" s="121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28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27" customFormat="1" ht="16.5" customHeight="1">
      <c r="A78" s="21"/>
      <c r="B78" s="121"/>
      <c r="C78" s="54"/>
      <c r="D78" s="121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28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s="27" customFormat="1" ht="16.5" customHeight="1">
      <c r="A79" s="21"/>
      <c r="B79" s="121"/>
      <c r="C79" s="54"/>
      <c r="D79" s="121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28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ht="16.5" customHeight="1">
      <c r="A80" s="21"/>
      <c r="C80" s="10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2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 ht="16.5" customHeight="1">
      <c r="A81" s="21"/>
      <c r="C81" s="10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2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ht="16.5" customHeight="1">
      <c r="A82" s="21"/>
      <c r="C82" s="1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2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ht="16.5" customHeight="1">
      <c r="A83" s="21"/>
      <c r="C83" s="1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2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ht="16.5" customHeight="1">
      <c r="A84" s="21"/>
      <c r="C84" s="10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2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ht="16.5" customHeight="1">
      <c r="A85" s="21"/>
      <c r="C85" s="10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2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ht="16.5" customHeight="1">
      <c r="A86" s="21"/>
      <c r="C86" s="10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2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 ht="16.5" customHeight="1">
      <c r="A87" s="21"/>
      <c r="C87" s="10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2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ht="16.5" customHeight="1">
      <c r="A88" s="21"/>
      <c r="C88" s="10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2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 ht="16.5" customHeight="1">
      <c r="A89" s="21"/>
      <c r="C89" s="10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2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ht="16.5" customHeight="1">
      <c r="A90" s="21"/>
      <c r="C90" s="10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2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ht="16.5" customHeight="1">
      <c r="A91" s="21"/>
      <c r="C91" s="10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2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ht="16.5" customHeight="1">
      <c r="A92" s="21"/>
      <c r="C92" s="10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2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ht="16.5" customHeight="1">
      <c r="A93" s="21"/>
      <c r="C93" s="10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2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ht="16.5" customHeight="1">
      <c r="A94" s="21"/>
      <c r="C94" s="10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2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ht="16.5" customHeight="1">
      <c r="A95" s="21"/>
      <c r="C95" s="10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2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ht="16.5" customHeight="1">
      <c r="A96" s="21"/>
      <c r="C96" s="10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2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ht="16.5" customHeight="1">
      <c r="A97" s="21"/>
      <c r="C97" s="10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2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ht="16.5" customHeight="1">
      <c r="A98" s="21"/>
      <c r="C98" s="10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2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ht="16.5" customHeight="1">
      <c r="A99" s="21"/>
      <c r="C99" s="10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2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ht="16.5" customHeight="1">
      <c r="A100" s="21"/>
      <c r="C100" s="10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2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ht="16.5" customHeight="1">
      <c r="A101" s="21"/>
      <c r="C101" s="10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2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ht="16.5" customHeight="1">
      <c r="A102" s="21"/>
      <c r="C102" s="10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2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ht="16.5" customHeight="1">
      <c r="A103" s="21"/>
      <c r="C103" s="10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2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ht="16.5" customHeight="1">
      <c r="A104" s="21"/>
      <c r="C104" s="10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2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ht="16.5" customHeight="1">
      <c r="A105" s="21"/>
      <c r="C105" s="10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2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ht="16.5" customHeight="1">
      <c r="A106" s="21"/>
      <c r="C106" s="10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2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ht="16.5" customHeight="1">
      <c r="A107" s="21"/>
      <c r="C107" s="10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2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ht="16.5" customHeight="1">
      <c r="A108" s="21"/>
      <c r="C108" s="10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2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ht="16.5" customHeight="1">
      <c r="A109" s="21"/>
      <c r="C109" s="10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2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ht="16.5" customHeight="1">
      <c r="A110" s="21"/>
      <c r="C110" s="1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2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ht="16.5" customHeight="1">
      <c r="A111" s="21"/>
      <c r="C111" s="10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2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ht="16.5" customHeight="1">
      <c r="A112" s="21"/>
      <c r="C112" s="10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2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ht="16.5" customHeight="1">
      <c r="A113" s="21"/>
      <c r="C113" s="10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2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ht="16.5" customHeight="1">
      <c r="A114" s="21"/>
      <c r="C114" s="10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2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ht="16.5" customHeight="1">
      <c r="A115" s="21"/>
      <c r="C115" s="10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2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ht="16.5" customHeight="1">
      <c r="A116" s="21"/>
      <c r="C116" s="10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2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ht="16.5" customHeight="1">
      <c r="A117" s="21"/>
      <c r="C117" s="10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2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47" ht="16.5" customHeight="1">
      <c r="A118" s="21"/>
      <c r="C118" s="10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2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47" ht="16.5" customHeight="1">
      <c r="A119" s="21"/>
      <c r="C119" s="10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2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47" ht="16.5" customHeight="1">
      <c r="A120" s="21"/>
      <c r="C120" s="10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2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47" ht="16.5" customHeight="1">
      <c r="A121" s="21"/>
      <c r="C121" s="10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2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47" ht="16.5" customHeight="1">
      <c r="A122" s="21"/>
      <c r="C122" s="10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2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47" ht="16.5" customHeight="1">
      <c r="A123" s="21"/>
      <c r="C123" s="10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2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47" ht="16.5" customHeight="1">
      <c r="A124" s="21"/>
      <c r="C124" s="10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2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47" ht="16.5" customHeight="1">
      <c r="A125" s="21"/>
      <c r="C125" s="10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2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1:47" ht="16.5" customHeight="1">
      <c r="A126" s="21"/>
      <c r="C126" s="10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2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ht="16.5" customHeight="1">
      <c r="A127" s="21"/>
      <c r="C127" s="10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2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47" ht="16.5" customHeight="1">
      <c r="A128" s="21"/>
      <c r="C128" s="10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2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47" ht="16.5" customHeight="1">
      <c r="A129" s="21"/>
      <c r="C129" s="10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2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47" ht="16.5" customHeight="1">
      <c r="A130" s="21"/>
      <c r="C130" s="10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2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47" ht="16.5" customHeight="1">
      <c r="A131" s="21"/>
      <c r="C131" s="10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2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</sheetData>
  <sheetProtection formatCells="0" formatColumns="0" formatRows="0" selectLockedCells="1"/>
  <mergeCells count="53">
    <mergeCell ref="A51:S51"/>
    <mergeCell ref="A4:S4"/>
    <mergeCell ref="E62:F62"/>
    <mergeCell ref="G62:H62"/>
    <mergeCell ref="I62:J62"/>
    <mergeCell ref="E58:F58"/>
    <mergeCell ref="G58:H58"/>
    <mergeCell ref="I58:J58"/>
    <mergeCell ref="E59:F59"/>
    <mergeCell ref="G59:H59"/>
    <mergeCell ref="E63:F63"/>
    <mergeCell ref="G63:H63"/>
    <mergeCell ref="I63:J63"/>
    <mergeCell ref="E60:F60"/>
    <mergeCell ref="G60:H60"/>
    <mergeCell ref="I60:J60"/>
    <mergeCell ref="E61:F61"/>
    <mergeCell ref="G61:H61"/>
    <mergeCell ref="I61:J61"/>
    <mergeCell ref="E55:F55"/>
    <mergeCell ref="G55:H55"/>
    <mergeCell ref="I55:J55"/>
    <mergeCell ref="I59:J59"/>
    <mergeCell ref="E56:F56"/>
    <mergeCell ref="G56:H56"/>
    <mergeCell ref="I56:J56"/>
    <mergeCell ref="E57:F57"/>
    <mergeCell ref="G57:H57"/>
    <mergeCell ref="I57:J57"/>
    <mergeCell ref="S52:S53"/>
    <mergeCell ref="E53:F53"/>
    <mergeCell ref="G53:H53"/>
    <mergeCell ref="I53:J53"/>
    <mergeCell ref="E54:F54"/>
    <mergeCell ref="G54:H54"/>
    <mergeCell ref="I54:J54"/>
    <mergeCell ref="A52:A53"/>
    <mergeCell ref="B52:B53"/>
    <mergeCell ref="C52:C53"/>
    <mergeCell ref="K52:Q52"/>
    <mergeCell ref="R52:R53"/>
    <mergeCell ref="D52:D53"/>
    <mergeCell ref="E52:J52"/>
    <mergeCell ref="A5:A6"/>
    <mergeCell ref="B5:B6"/>
    <mergeCell ref="E5:J5"/>
    <mergeCell ref="D5:D6"/>
    <mergeCell ref="AE5:AI5"/>
    <mergeCell ref="K5:Q5"/>
    <mergeCell ref="R5:R6"/>
    <mergeCell ref="S5:S6"/>
    <mergeCell ref="X5:AB5"/>
    <mergeCell ref="C5:C6"/>
  </mergeCells>
  <printOptions/>
  <pageMargins left="0.3937007874015748" right="0.3937007874015748" top="0.3937007874015748" bottom="0.3937007874015748" header="0.11811023622047245" footer="0.11811023622047245"/>
  <pageSetup fitToHeight="2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L3">
      <selection activeCell="W21" sqref="W21"/>
    </sheetView>
  </sheetViews>
  <sheetFormatPr defaultColWidth="9.00390625" defaultRowHeight="18" customHeight="1"/>
  <cols>
    <col min="1" max="1" width="3.25390625" style="5" customWidth="1"/>
    <col min="2" max="2" width="3.375" style="5" customWidth="1"/>
    <col min="3" max="3" width="15.875" style="26" bestFit="1" customWidth="1"/>
    <col min="4" max="4" width="5.00390625" style="6" customWidth="1"/>
    <col min="5" max="5" width="20.00390625" style="26" customWidth="1"/>
    <col min="6" max="10" width="5.625" style="5" customWidth="1"/>
    <col min="11" max="11" width="8.125" style="5" customWidth="1"/>
    <col min="12" max="16" width="5.625" style="5" customWidth="1"/>
    <col min="17" max="17" width="8.625" style="5" bestFit="1" customWidth="1"/>
    <col min="18" max="18" width="8.125" style="70" customWidth="1"/>
    <col min="19" max="20" width="8.125" style="5" customWidth="1"/>
    <col min="21" max="21" width="9.50390625" style="1" customWidth="1"/>
    <col min="22" max="22" width="1.875" style="5" customWidth="1"/>
    <col min="23" max="23" width="11.125" style="5" bestFit="1" customWidth="1"/>
    <col min="24" max="24" width="3.50390625" style="5" customWidth="1"/>
    <col min="25" max="25" width="5.00390625" style="5" bestFit="1" customWidth="1"/>
    <col min="26" max="28" width="4.875" style="5" bestFit="1" customWidth="1"/>
    <col min="29" max="29" width="4.875" style="5" customWidth="1"/>
    <col min="30" max="30" width="6.375" style="5" bestFit="1" customWidth="1"/>
    <col min="31" max="31" width="5.75390625" style="5" customWidth="1"/>
    <col min="32" max="32" width="5.00390625" style="5" bestFit="1" customWidth="1"/>
    <col min="33" max="36" width="4.875" style="5" bestFit="1" customWidth="1"/>
    <col min="37" max="37" width="6.375" style="5" bestFit="1" customWidth="1"/>
    <col min="38" max="38" width="6.375" style="5" customWidth="1"/>
    <col min="39" max="39" width="15.375" style="5" bestFit="1" customWidth="1"/>
    <col min="40" max="40" width="15.375" style="5" customWidth="1"/>
    <col min="41" max="41" width="19.625" style="5" bestFit="1" customWidth="1"/>
    <col min="42" max="42" width="17.25390625" style="5" bestFit="1" customWidth="1"/>
    <col min="43" max="43" width="11.625" style="5" bestFit="1" customWidth="1"/>
    <col min="44" max="44" width="9.00390625" style="5" customWidth="1"/>
    <col min="45" max="45" width="11.625" style="5" bestFit="1" customWidth="1"/>
    <col min="46" max="16384" width="9.00390625" style="5" customWidth="1"/>
  </cols>
  <sheetData>
    <row r="1" spans="1:21" s="32" customFormat="1" ht="18" customHeight="1">
      <c r="A1" s="33" t="s">
        <v>48</v>
      </c>
      <c r="C1" s="30"/>
      <c r="D1" s="31"/>
      <c r="E1" s="30"/>
      <c r="R1" s="69"/>
      <c r="U1" s="34"/>
    </row>
    <row r="2" spans="2:21" s="32" customFormat="1" ht="18" customHeight="1">
      <c r="B2" s="33"/>
      <c r="C2" s="30"/>
      <c r="D2" s="31"/>
      <c r="E2" s="30"/>
      <c r="R2" s="69"/>
      <c r="U2" s="34"/>
    </row>
    <row r="3" spans="1:21" s="32" customFormat="1" ht="18" customHeight="1">
      <c r="A3" s="33" t="s">
        <v>57</v>
      </c>
      <c r="C3" s="30"/>
      <c r="D3" s="31"/>
      <c r="R3" s="69"/>
      <c r="U3" s="34"/>
    </row>
    <row r="4" spans="1:19" ht="18" customHeight="1">
      <c r="A4" s="180" t="s">
        <v>58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4" ht="18" customHeight="1">
      <c r="A5" s="196"/>
      <c r="B5" s="196"/>
      <c r="C5" s="186" t="s">
        <v>204</v>
      </c>
      <c r="D5" s="176" t="s">
        <v>46</v>
      </c>
      <c r="E5" s="186" t="s">
        <v>203</v>
      </c>
      <c r="F5" s="176" t="s">
        <v>14</v>
      </c>
      <c r="G5" s="176"/>
      <c r="H5" s="176"/>
      <c r="I5" s="176"/>
      <c r="J5" s="176"/>
      <c r="K5" s="176"/>
      <c r="L5" s="176" t="s">
        <v>15</v>
      </c>
      <c r="M5" s="176"/>
      <c r="N5" s="176"/>
      <c r="O5" s="176"/>
      <c r="P5" s="176"/>
      <c r="Q5" s="176"/>
      <c r="R5" s="176"/>
      <c r="S5" s="169" t="s">
        <v>30</v>
      </c>
      <c r="T5" s="169" t="s">
        <v>35</v>
      </c>
      <c r="U5" s="2"/>
      <c r="V5" s="9"/>
      <c r="W5" s="9"/>
      <c r="X5" s="9"/>
      <c r="Y5" s="170"/>
      <c r="Z5" s="170"/>
      <c r="AA5" s="170"/>
      <c r="AB5" s="170"/>
      <c r="AC5" s="170"/>
      <c r="AD5" s="9"/>
      <c r="AE5" s="9"/>
      <c r="AF5" s="170"/>
      <c r="AG5" s="170"/>
      <c r="AH5" s="170"/>
      <c r="AI5" s="170"/>
      <c r="AJ5" s="170"/>
      <c r="AK5" s="9"/>
      <c r="AL5" s="9"/>
      <c r="AM5" s="9"/>
      <c r="AN5" s="9"/>
      <c r="AO5" s="9"/>
      <c r="AP5" s="9"/>
      <c r="AQ5" s="9"/>
      <c r="AR5" s="9"/>
    </row>
    <row r="6" spans="1:44" s="11" customFormat="1" ht="18" customHeight="1">
      <c r="A6" s="196"/>
      <c r="B6" s="196"/>
      <c r="C6" s="169"/>
      <c r="D6" s="176"/>
      <c r="E6" s="169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9</v>
      </c>
      <c r="L6" s="8" t="s">
        <v>3</v>
      </c>
      <c r="M6" s="8" t="s">
        <v>4</v>
      </c>
      <c r="N6" s="8" t="s">
        <v>5</v>
      </c>
      <c r="O6" s="8" t="s">
        <v>6</v>
      </c>
      <c r="P6" s="8" t="s">
        <v>7</v>
      </c>
      <c r="Q6" s="8" t="s">
        <v>8</v>
      </c>
      <c r="R6" s="67" t="s">
        <v>9</v>
      </c>
      <c r="S6" s="169"/>
      <c r="T6" s="169"/>
      <c r="U6" s="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8" customHeight="1">
      <c r="A7" s="197">
        <f>RANK(T7,$T$7:$T$22)</f>
        <v>1</v>
      </c>
      <c r="B7" s="199" t="s">
        <v>55</v>
      </c>
      <c r="C7" s="140" t="str">
        <f>'低女'!B12</f>
        <v>杉元　鈴奈</v>
      </c>
      <c r="D7" s="140">
        <f>'低女'!C12</f>
        <v>2</v>
      </c>
      <c r="E7" s="140" t="str">
        <f>'低女'!D12</f>
        <v>熊本ＴＣ</v>
      </c>
      <c r="F7" s="143">
        <f>'低女'!E12</f>
        <v>7.4</v>
      </c>
      <c r="G7" s="143">
        <f>'低女'!F12</f>
        <v>7.5</v>
      </c>
      <c r="H7" s="143">
        <f>'低女'!G12</f>
        <v>7.2</v>
      </c>
      <c r="I7" s="143">
        <f>'低女'!H12</f>
        <v>7.8</v>
      </c>
      <c r="J7" s="143">
        <f>'低女'!I12</f>
        <v>7.5</v>
      </c>
      <c r="K7" s="143">
        <f>'低女'!J12</f>
        <v>22.4</v>
      </c>
      <c r="L7" s="143">
        <f>'低女'!K12</f>
        <v>7.5</v>
      </c>
      <c r="M7" s="143" t="str">
        <f>'低女'!L12</f>
        <v>7..3</v>
      </c>
      <c r="N7" s="143">
        <f>'低女'!M12</f>
        <v>7</v>
      </c>
      <c r="O7" s="143">
        <f>'低女'!N12</f>
        <v>7.5</v>
      </c>
      <c r="P7" s="143">
        <f>'低女'!O12</f>
        <v>7.5</v>
      </c>
      <c r="Q7" s="143">
        <f>'低女'!P12</f>
        <v>1</v>
      </c>
      <c r="R7" s="143">
        <f>'低女'!Q12</f>
        <v>23</v>
      </c>
      <c r="S7" s="143">
        <f>'低女'!R12</f>
        <v>45.4</v>
      </c>
      <c r="T7" s="198">
        <f>SUM(S7:S10)</f>
        <v>199.70000000000002</v>
      </c>
      <c r="V7" s="9"/>
      <c r="W7" s="9"/>
      <c r="X7" s="9"/>
      <c r="Y7" s="16"/>
      <c r="Z7" s="16"/>
      <c r="AA7" s="16"/>
      <c r="AB7" s="16"/>
      <c r="AC7" s="16"/>
      <c r="AD7" s="17"/>
      <c r="AE7" s="17"/>
      <c r="AF7" s="16"/>
      <c r="AG7" s="16"/>
      <c r="AH7" s="16"/>
      <c r="AI7" s="16"/>
      <c r="AJ7" s="16"/>
      <c r="AK7" s="17"/>
      <c r="AL7" s="18"/>
      <c r="AM7" s="9"/>
      <c r="AN7" s="9"/>
      <c r="AO7" s="19"/>
      <c r="AP7" s="19"/>
      <c r="AQ7" s="17"/>
      <c r="AR7" s="9"/>
    </row>
    <row r="8" spans="1:44" ht="18" customHeight="1">
      <c r="A8" s="197"/>
      <c r="B8" s="176"/>
      <c r="C8" s="140" t="str">
        <f>'高女'!B17</f>
        <v>堀川　真良</v>
      </c>
      <c r="D8" s="140">
        <f>'高女'!C17</f>
        <v>6</v>
      </c>
      <c r="E8" s="140" t="str">
        <f>'高女'!D17</f>
        <v>八代ＴＣ</v>
      </c>
      <c r="F8" s="143">
        <f>'高女'!E17</f>
        <v>8.1</v>
      </c>
      <c r="G8" s="143">
        <f>'高女'!F17</f>
        <v>7.3</v>
      </c>
      <c r="H8" s="143">
        <f>'高女'!G17</f>
        <v>8.2</v>
      </c>
      <c r="I8" s="143">
        <f>'高女'!H17</f>
        <v>8.3</v>
      </c>
      <c r="J8" s="143">
        <f>'高女'!I17</f>
        <v>8</v>
      </c>
      <c r="K8" s="143">
        <f>'高女'!J17</f>
        <v>24.299999999999997</v>
      </c>
      <c r="L8" s="143">
        <f>'高女'!K17</f>
        <v>8.3</v>
      </c>
      <c r="M8" s="143">
        <f>'高女'!L17</f>
        <v>7.2</v>
      </c>
      <c r="N8" s="143">
        <f>'高女'!M17</f>
        <v>7.5</v>
      </c>
      <c r="O8" s="143">
        <f>'高女'!N17</f>
        <v>7.6</v>
      </c>
      <c r="P8" s="143">
        <f>'高女'!O17</f>
        <v>7.6</v>
      </c>
      <c r="Q8" s="143">
        <f>'高女'!P17</f>
        <v>4.9</v>
      </c>
      <c r="R8" s="143">
        <f>'高女'!Q17</f>
        <v>27.6</v>
      </c>
      <c r="S8" s="143">
        <f>'高女'!R17</f>
        <v>51.9</v>
      </c>
      <c r="T8" s="198"/>
      <c r="V8" s="9"/>
      <c r="W8" s="9"/>
      <c r="X8" s="9"/>
      <c r="Y8" s="16"/>
      <c r="Z8" s="16"/>
      <c r="AA8" s="16"/>
      <c r="AB8" s="16"/>
      <c r="AC8" s="16"/>
      <c r="AD8" s="17"/>
      <c r="AE8" s="17"/>
      <c r="AF8" s="16"/>
      <c r="AG8" s="16"/>
      <c r="AH8" s="16"/>
      <c r="AI8" s="16"/>
      <c r="AJ8" s="16"/>
      <c r="AK8" s="17"/>
      <c r="AL8" s="18"/>
      <c r="AM8" s="9"/>
      <c r="AN8" s="9"/>
      <c r="AO8" s="19"/>
      <c r="AP8" s="19"/>
      <c r="AQ8" s="17"/>
      <c r="AR8" s="9"/>
    </row>
    <row r="9" spans="1:45" ht="18" customHeight="1">
      <c r="A9" s="197"/>
      <c r="B9" s="176"/>
      <c r="C9" s="141" t="str">
        <f>'中男'!B14</f>
        <v>楠　海侑</v>
      </c>
      <c r="D9" s="141">
        <f>'中男'!C14</f>
        <v>1</v>
      </c>
      <c r="E9" s="141" t="str">
        <f>'中男'!D14</f>
        <v>熊本ＴＣ</v>
      </c>
      <c r="F9" s="73">
        <f>'中男'!E14</f>
        <v>7.6</v>
      </c>
      <c r="G9" s="73">
        <f>'中男'!F14</f>
        <v>7.9</v>
      </c>
      <c r="H9" s="73">
        <f>'中男'!G14</f>
        <v>7.7</v>
      </c>
      <c r="I9" s="73">
        <f>'中男'!H14</f>
        <v>7.6</v>
      </c>
      <c r="J9" s="73">
        <f>'中男'!I14</f>
        <v>7.7</v>
      </c>
      <c r="K9" s="73">
        <f>'中男'!J14</f>
        <v>23</v>
      </c>
      <c r="L9" s="73">
        <f>'中男'!K14</f>
        <v>7.3</v>
      </c>
      <c r="M9" s="73">
        <f>'中男'!L14</f>
        <v>7</v>
      </c>
      <c r="N9" s="73">
        <f>'中男'!M14</f>
        <v>7.4</v>
      </c>
      <c r="O9" s="73">
        <f>'中男'!N14</f>
        <v>7.1</v>
      </c>
      <c r="P9" s="73">
        <f>'中男'!O14</f>
        <v>7.4</v>
      </c>
      <c r="Q9" s="73">
        <f>'中男'!P14</f>
        <v>3.7</v>
      </c>
      <c r="R9" s="73">
        <f>'中男'!Q14</f>
        <v>25.499999999999996</v>
      </c>
      <c r="S9" s="73">
        <f>'中男'!R14</f>
        <v>48.5</v>
      </c>
      <c r="T9" s="198"/>
      <c r="V9" s="9"/>
      <c r="W9" s="9"/>
      <c r="X9" s="9"/>
      <c r="Y9" s="16"/>
      <c r="Z9" s="16"/>
      <c r="AA9" s="16"/>
      <c r="AB9" s="16"/>
      <c r="AC9" s="16"/>
      <c r="AD9" s="17"/>
      <c r="AE9" s="17"/>
      <c r="AF9" s="16"/>
      <c r="AG9" s="16"/>
      <c r="AH9" s="16"/>
      <c r="AI9" s="16"/>
      <c r="AJ9" s="16"/>
      <c r="AK9" s="17"/>
      <c r="AL9" s="18"/>
      <c r="AM9" s="9"/>
      <c r="AN9" s="9"/>
      <c r="AO9" s="19"/>
      <c r="AP9" s="19"/>
      <c r="AQ9" s="17"/>
      <c r="AR9" s="9"/>
      <c r="AS9" s="20"/>
    </row>
    <row r="10" spans="1:44" ht="18" customHeight="1">
      <c r="A10" s="197"/>
      <c r="B10" s="176"/>
      <c r="C10" s="141" t="str">
        <f>'中女'!B8</f>
        <v>竹嵜　姫花</v>
      </c>
      <c r="D10" s="141">
        <f>'中女'!C8</f>
        <v>2</v>
      </c>
      <c r="E10" s="141" t="str">
        <f>'中女'!D8</f>
        <v>熊本ＴＣ</v>
      </c>
      <c r="F10" s="73">
        <f>'中女'!E8</f>
        <v>8.4</v>
      </c>
      <c r="G10" s="73">
        <f>'中女'!F8</f>
        <v>8.2</v>
      </c>
      <c r="H10" s="73">
        <f>'中女'!G8</f>
        <v>8.3</v>
      </c>
      <c r="I10" s="73">
        <f>'中女'!H8</f>
        <v>8.6</v>
      </c>
      <c r="J10" s="73">
        <f>'中女'!I8</f>
        <v>8.1</v>
      </c>
      <c r="K10" s="73">
        <f>'中女'!J8</f>
        <v>24.900000000000002</v>
      </c>
      <c r="L10" s="73">
        <f>'中女'!K8</f>
        <v>8.2</v>
      </c>
      <c r="M10" s="73">
        <f>'中女'!L8</f>
        <v>7.1</v>
      </c>
      <c r="N10" s="73">
        <f>'中女'!M8</f>
        <v>7.7</v>
      </c>
      <c r="O10" s="73">
        <f>'中女'!N8</f>
        <v>7.5</v>
      </c>
      <c r="P10" s="73">
        <f>'中女'!O8</f>
        <v>7.9</v>
      </c>
      <c r="Q10" s="73">
        <f>'中女'!P8</f>
        <v>5.9</v>
      </c>
      <c r="R10" s="73">
        <f>'中女'!Q8</f>
        <v>29</v>
      </c>
      <c r="S10" s="73">
        <f>'中女'!R8</f>
        <v>53.9</v>
      </c>
      <c r="T10" s="198"/>
      <c r="V10" s="9"/>
      <c r="W10" s="9"/>
      <c r="X10" s="9"/>
      <c r="Y10" s="16"/>
      <c r="Z10" s="16"/>
      <c r="AA10" s="16"/>
      <c r="AB10" s="16"/>
      <c r="AC10" s="16"/>
      <c r="AD10" s="17"/>
      <c r="AE10" s="17"/>
      <c r="AF10" s="16"/>
      <c r="AG10" s="16"/>
      <c r="AH10" s="16"/>
      <c r="AI10" s="16"/>
      <c r="AJ10" s="16"/>
      <c r="AK10" s="17"/>
      <c r="AL10" s="18"/>
      <c r="AM10" s="9"/>
      <c r="AN10" s="9"/>
      <c r="AO10" s="19"/>
      <c r="AP10" s="19"/>
      <c r="AQ10" s="17"/>
      <c r="AR10" s="9"/>
    </row>
    <row r="11" spans="1:44" ht="18" customHeight="1">
      <c r="A11" s="197">
        <f>RANK(T11,$T$7:$T$22)</f>
        <v>3</v>
      </c>
      <c r="B11" s="199" t="s">
        <v>56</v>
      </c>
      <c r="C11" s="141" t="str">
        <f>'低男'!B11</f>
        <v>牟田原　一心</v>
      </c>
      <c r="D11" s="141">
        <f>'低男'!C11</f>
        <v>3</v>
      </c>
      <c r="E11" s="141" t="str">
        <f>'低男'!D11</f>
        <v>小林Ｔ．ＪＵＮＰＩＮ</v>
      </c>
      <c r="F11" s="72">
        <f>'低男'!E11</f>
        <v>7.3</v>
      </c>
      <c r="G11" s="72">
        <f>'低男'!F11</f>
        <v>7.3</v>
      </c>
      <c r="H11" s="72">
        <f>'低男'!G11</f>
        <v>6.7</v>
      </c>
      <c r="I11" s="72">
        <f>'低男'!H11</f>
        <v>7.2</v>
      </c>
      <c r="J11" s="72">
        <f>'低男'!I11</f>
        <v>6.9</v>
      </c>
      <c r="K11" s="72">
        <f>'低男'!J11</f>
        <v>21.4</v>
      </c>
      <c r="L11" s="72">
        <f>'低男'!K11</f>
        <v>6.5</v>
      </c>
      <c r="M11" s="72">
        <f>'低男'!L11</f>
        <v>7.1</v>
      </c>
      <c r="N11" s="72">
        <f>'低男'!M11</f>
        <v>6.6</v>
      </c>
      <c r="O11" s="72">
        <f>'低男'!N11</f>
        <v>6.7</v>
      </c>
      <c r="P11" s="72">
        <f>'低男'!O11</f>
        <v>6.4</v>
      </c>
      <c r="Q11" s="72">
        <f>'低男'!P11</f>
        <v>1.6</v>
      </c>
      <c r="R11" s="72">
        <f>'低男'!Q11</f>
        <v>21.400000000000002</v>
      </c>
      <c r="S11" s="72">
        <f>'低男'!R11</f>
        <v>42.8</v>
      </c>
      <c r="T11" s="198">
        <f>SUM(S11:S14)</f>
        <v>189.2</v>
      </c>
      <c r="V11" s="9"/>
      <c r="W11" s="9"/>
      <c r="X11" s="9"/>
      <c r="Y11" s="16"/>
      <c r="Z11" s="16"/>
      <c r="AA11" s="16"/>
      <c r="AB11" s="16"/>
      <c r="AC11" s="16"/>
      <c r="AD11" s="17"/>
      <c r="AE11" s="17"/>
      <c r="AF11" s="16"/>
      <c r="AG11" s="16"/>
      <c r="AH11" s="16"/>
      <c r="AI11" s="16"/>
      <c r="AJ11" s="16"/>
      <c r="AK11" s="17"/>
      <c r="AL11" s="18"/>
      <c r="AM11" s="9"/>
      <c r="AN11" s="9"/>
      <c r="AO11" s="19"/>
      <c r="AP11" s="19"/>
      <c r="AQ11" s="17"/>
      <c r="AR11" s="9"/>
    </row>
    <row r="12" spans="1:44" ht="18" customHeight="1">
      <c r="A12" s="197"/>
      <c r="B12" s="176"/>
      <c r="C12" s="141" t="str">
        <f>'高女'!B11</f>
        <v>壱岐　ほのか</v>
      </c>
      <c r="D12" s="141">
        <f>'高女'!C11</f>
        <v>5</v>
      </c>
      <c r="E12" s="141" t="str">
        <f>'高女'!D11</f>
        <v>小林Ｔ．ＪＵＮＰＩＮ</v>
      </c>
      <c r="F12" s="73">
        <f>'高女'!E11</f>
        <v>7.5</v>
      </c>
      <c r="G12" s="73">
        <f>'高女'!F11</f>
        <v>7.6</v>
      </c>
      <c r="H12" s="73">
        <f>'高女'!G11</f>
        <v>7.3</v>
      </c>
      <c r="I12" s="73">
        <f>'高女'!H11</f>
        <v>7.3</v>
      </c>
      <c r="J12" s="73">
        <f>'高女'!I11</f>
        <v>7</v>
      </c>
      <c r="K12" s="73">
        <f>'高女'!J11</f>
        <v>22.1</v>
      </c>
      <c r="L12" s="73">
        <f>'高女'!K11</f>
        <v>6.6</v>
      </c>
      <c r="M12" s="73">
        <f>'高女'!L11</f>
        <v>7.5</v>
      </c>
      <c r="N12" s="73">
        <f>'高女'!M11</f>
        <v>6.9</v>
      </c>
      <c r="O12" s="73">
        <f>'高女'!N11</f>
        <v>7.1</v>
      </c>
      <c r="P12" s="73">
        <f>'高女'!O11</f>
        <v>7.3</v>
      </c>
      <c r="Q12" s="73">
        <f>'高女'!P11</f>
        <v>1.8</v>
      </c>
      <c r="R12" s="73">
        <f>'高女'!Q11</f>
        <v>23.099999999999998</v>
      </c>
      <c r="S12" s="73">
        <f>'高女'!R11</f>
        <v>45.2</v>
      </c>
      <c r="T12" s="198"/>
      <c r="V12" s="9"/>
      <c r="W12" s="9"/>
      <c r="X12" s="9"/>
      <c r="Y12" s="16"/>
      <c r="Z12" s="16"/>
      <c r="AA12" s="16"/>
      <c r="AB12" s="16"/>
      <c r="AC12" s="16"/>
      <c r="AD12" s="17"/>
      <c r="AE12" s="17"/>
      <c r="AF12" s="16"/>
      <c r="AG12" s="16"/>
      <c r="AH12" s="16"/>
      <c r="AI12" s="16"/>
      <c r="AJ12" s="16"/>
      <c r="AK12" s="17"/>
      <c r="AL12" s="18"/>
      <c r="AM12" s="9"/>
      <c r="AN12" s="9"/>
      <c r="AO12" s="19"/>
      <c r="AP12" s="19"/>
      <c r="AQ12" s="17"/>
      <c r="AR12" s="9"/>
    </row>
    <row r="13" spans="1:44" ht="18" customHeight="1">
      <c r="A13" s="197"/>
      <c r="B13" s="176"/>
      <c r="C13" s="141" t="str">
        <f>'中男'!B8</f>
        <v>小川　諒大</v>
      </c>
      <c r="D13" s="141">
        <f>'中男'!C8</f>
        <v>1</v>
      </c>
      <c r="E13" s="141" t="str">
        <f>'中男'!D8</f>
        <v>小林Ｔ．ＪＵＮＰＩＮ</v>
      </c>
      <c r="F13" s="72">
        <f>'中男'!E8</f>
        <v>7.5</v>
      </c>
      <c r="G13" s="72">
        <f>'中男'!F8</f>
        <v>7.1</v>
      </c>
      <c r="H13" s="72">
        <f>'中男'!G8</f>
        <v>8</v>
      </c>
      <c r="I13" s="72">
        <f>'中男'!H8</f>
        <v>7.5</v>
      </c>
      <c r="J13" s="72">
        <f>'中男'!I8</f>
        <v>7.7</v>
      </c>
      <c r="K13" s="72">
        <f>'中男'!J8</f>
        <v>22.7</v>
      </c>
      <c r="L13" s="72">
        <f>'中男'!K8</f>
        <v>7.4</v>
      </c>
      <c r="M13" s="72">
        <f>'中男'!L8</f>
        <v>6.5</v>
      </c>
      <c r="N13" s="72">
        <f>'中男'!M8</f>
        <v>7.5</v>
      </c>
      <c r="O13" s="72">
        <f>'中男'!N8</f>
        <v>6.4</v>
      </c>
      <c r="P13" s="72">
        <f>'中男'!O8</f>
        <v>6.8</v>
      </c>
      <c r="Q13" s="72">
        <f>'中男'!P8</f>
        <v>4</v>
      </c>
      <c r="R13" s="72">
        <f>'中男'!Q8</f>
        <v>24.7</v>
      </c>
      <c r="S13" s="72">
        <f>'中男'!R8</f>
        <v>47.4</v>
      </c>
      <c r="T13" s="198"/>
      <c r="V13" s="9"/>
      <c r="W13" s="9"/>
      <c r="X13" s="21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2"/>
      <c r="AM13" s="9"/>
      <c r="AN13" s="9"/>
      <c r="AO13" s="19"/>
      <c r="AP13" s="19"/>
      <c r="AQ13" s="17"/>
      <c r="AR13" s="9"/>
    </row>
    <row r="14" spans="1:44" ht="18" customHeight="1">
      <c r="A14" s="197"/>
      <c r="B14" s="176"/>
      <c r="C14" s="140" t="str">
        <f>'高以上男'!B9</f>
        <v>小川　結生</v>
      </c>
      <c r="D14" s="140">
        <f>'高以上男'!C9</f>
        <v>1</v>
      </c>
      <c r="E14" s="140" t="str">
        <f>'高以上男'!D9</f>
        <v>小林Ｔ．ＪＵＮＰＩＮ</v>
      </c>
      <c r="F14" s="71">
        <f>'高以上男'!E9</f>
        <v>7.9</v>
      </c>
      <c r="G14" s="71">
        <f>'高以上男'!F9</f>
        <v>7.9</v>
      </c>
      <c r="H14" s="71">
        <f>'高以上男'!G9</f>
        <v>8.3</v>
      </c>
      <c r="I14" s="71">
        <f>'高以上男'!H9</f>
        <v>7.8</v>
      </c>
      <c r="J14" s="71">
        <f>'高以上男'!I9</f>
        <v>7.9</v>
      </c>
      <c r="K14" s="71">
        <f>'高以上男'!J9</f>
        <v>23.700000000000003</v>
      </c>
      <c r="L14" s="71">
        <f>'高以上男'!K9</f>
        <v>7.7</v>
      </c>
      <c r="M14" s="71">
        <f>'高以上男'!L9</f>
        <v>7.6</v>
      </c>
      <c r="N14" s="71">
        <f>'高以上男'!M9</f>
        <v>7.7</v>
      </c>
      <c r="O14" s="71">
        <f>'高以上男'!N9</f>
        <v>6.8</v>
      </c>
      <c r="P14" s="71">
        <f>'高以上男'!O9</f>
        <v>7.1</v>
      </c>
      <c r="Q14" s="71">
        <f>'高以上男'!P9</f>
        <v>7.7</v>
      </c>
      <c r="R14" s="71">
        <f>'高以上男'!Q9</f>
        <v>30.099999999999998</v>
      </c>
      <c r="S14" s="71">
        <f>'高以上男'!R9</f>
        <v>53.8</v>
      </c>
      <c r="T14" s="198"/>
      <c r="V14" s="9"/>
      <c r="W14" s="9"/>
      <c r="X14" s="21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22"/>
      <c r="AM14" s="9"/>
      <c r="AN14" s="9"/>
      <c r="AO14" s="19"/>
      <c r="AP14" s="19"/>
      <c r="AQ14" s="17"/>
      <c r="AR14" s="9"/>
    </row>
    <row r="15" spans="1:44" ht="18" customHeight="1">
      <c r="A15" s="197">
        <f>RANK(T15,$T$7:$T$22)</f>
        <v>2</v>
      </c>
      <c r="B15" s="199" t="s">
        <v>54</v>
      </c>
      <c r="C15" s="140" t="str">
        <f>'低男'!B9</f>
        <v>本田大智</v>
      </c>
      <c r="D15" s="50">
        <f>'低男'!C9</f>
        <v>3</v>
      </c>
      <c r="E15" s="140" t="str">
        <f>'低男'!D9</f>
        <v>スペースウォーク</v>
      </c>
      <c r="F15" s="71">
        <f>'低男'!E9</f>
        <v>7.8</v>
      </c>
      <c r="G15" s="71">
        <f>'低男'!F9</f>
        <v>7.5</v>
      </c>
      <c r="H15" s="71">
        <f>'低男'!G9</f>
        <v>7.5</v>
      </c>
      <c r="I15" s="71">
        <f>'低男'!H9</f>
        <v>7.7</v>
      </c>
      <c r="J15" s="71">
        <f>'低男'!I9</f>
        <v>7.7</v>
      </c>
      <c r="K15" s="71">
        <f>'低男'!J9</f>
        <v>22.9</v>
      </c>
      <c r="L15" s="71">
        <f>'低男'!K9</f>
        <v>7.8</v>
      </c>
      <c r="M15" s="71">
        <f>'低男'!L9</f>
        <v>7.6</v>
      </c>
      <c r="N15" s="71">
        <f>'低男'!M9</f>
        <v>7.5</v>
      </c>
      <c r="O15" s="71">
        <f>'低男'!N9</f>
        <v>7.5</v>
      </c>
      <c r="P15" s="71">
        <f>'低男'!O9</f>
        <v>7.5</v>
      </c>
      <c r="Q15" s="71">
        <f>'低男'!P9</f>
        <v>1.1</v>
      </c>
      <c r="R15" s="71">
        <f>'低男'!Q9</f>
        <v>23.700000000000003</v>
      </c>
      <c r="S15" s="71">
        <f>'低男'!R9</f>
        <v>46.6</v>
      </c>
      <c r="T15" s="198">
        <f>SUM(S15:S18)</f>
        <v>189.20000000000002</v>
      </c>
      <c r="V15" s="9"/>
      <c r="W15" s="9"/>
      <c r="X15" s="9"/>
      <c r="Y15" s="16"/>
      <c r="Z15" s="16"/>
      <c r="AA15" s="16"/>
      <c r="AB15" s="16"/>
      <c r="AC15" s="16"/>
      <c r="AD15" s="17"/>
      <c r="AE15" s="17"/>
      <c r="AF15" s="16"/>
      <c r="AG15" s="16"/>
      <c r="AH15" s="16"/>
      <c r="AI15" s="16"/>
      <c r="AJ15" s="16"/>
      <c r="AK15" s="17"/>
      <c r="AL15" s="18"/>
      <c r="AM15" s="9"/>
      <c r="AN15" s="9"/>
      <c r="AO15" s="19"/>
      <c r="AP15" s="19"/>
      <c r="AQ15" s="17"/>
      <c r="AR15" s="9"/>
    </row>
    <row r="16" spans="1:44" ht="18" customHeight="1">
      <c r="A16" s="197"/>
      <c r="B16" s="176"/>
      <c r="C16" s="141" t="str">
        <f>'高男'!B13</f>
        <v>石田　孝</v>
      </c>
      <c r="D16" s="51">
        <f>'高男'!C13</f>
        <v>6</v>
      </c>
      <c r="E16" s="141" t="str">
        <f>'高男'!D13</f>
        <v>スペースウォーク</v>
      </c>
      <c r="F16" s="72">
        <f>'高男'!E13</f>
        <v>8</v>
      </c>
      <c r="G16" s="72">
        <f>'高男'!F13</f>
        <v>7.8</v>
      </c>
      <c r="H16" s="72">
        <f>'高男'!G13</f>
        <v>7.8</v>
      </c>
      <c r="I16" s="72">
        <f>'高男'!H13</f>
        <v>7.1</v>
      </c>
      <c r="J16" s="72">
        <f>'高男'!I13</f>
        <v>7.7</v>
      </c>
      <c r="K16" s="72">
        <f>'高男'!J13</f>
        <v>23.3</v>
      </c>
      <c r="L16" s="72">
        <f>'高男'!K13</f>
        <v>7.9</v>
      </c>
      <c r="M16" s="72">
        <f>'高男'!L13</f>
        <v>7.5</v>
      </c>
      <c r="N16" s="72">
        <f>'高男'!M13</f>
        <v>8.3</v>
      </c>
      <c r="O16" s="72">
        <f>'高男'!N13</f>
        <v>7.2</v>
      </c>
      <c r="P16" s="72">
        <f>'高男'!O13</f>
        <v>7.3</v>
      </c>
      <c r="Q16" s="72">
        <f>'高男'!P13</f>
        <v>6</v>
      </c>
      <c r="R16" s="72">
        <f>'高男'!Q13</f>
        <v>28.7</v>
      </c>
      <c r="S16" s="72">
        <f>'高男'!R13</f>
        <v>52</v>
      </c>
      <c r="T16" s="198"/>
      <c r="V16" s="9"/>
      <c r="W16" s="9"/>
      <c r="X16" s="9"/>
      <c r="Y16" s="16"/>
      <c r="Z16" s="16"/>
      <c r="AA16" s="16"/>
      <c r="AB16" s="16"/>
      <c r="AC16" s="16"/>
      <c r="AD16" s="17"/>
      <c r="AE16" s="17"/>
      <c r="AF16" s="16"/>
      <c r="AG16" s="16"/>
      <c r="AH16" s="16"/>
      <c r="AI16" s="16"/>
      <c r="AJ16" s="16"/>
      <c r="AK16" s="17"/>
      <c r="AL16" s="18"/>
      <c r="AM16" s="9"/>
      <c r="AN16" s="9"/>
      <c r="AO16" s="19"/>
      <c r="AP16" s="19"/>
      <c r="AQ16" s="17"/>
      <c r="AR16" s="9"/>
    </row>
    <row r="17" spans="1:44" ht="18" customHeight="1">
      <c r="A17" s="197"/>
      <c r="B17" s="176"/>
      <c r="C17" s="140" t="str">
        <f>'中男'!B9</f>
        <v>牧野悠利</v>
      </c>
      <c r="D17" s="140">
        <f>'中男'!C9</f>
        <v>3</v>
      </c>
      <c r="E17" s="140" t="str">
        <f>'中男'!D9</f>
        <v>エアーフロート</v>
      </c>
      <c r="F17" s="71">
        <f>'中男'!E9</f>
        <v>7.8</v>
      </c>
      <c r="G17" s="71">
        <f>'中男'!F9</f>
        <v>7.7</v>
      </c>
      <c r="H17" s="71">
        <f>'中男'!G9</f>
        <v>8.3</v>
      </c>
      <c r="I17" s="71">
        <f>'中男'!H9</f>
        <v>7.9</v>
      </c>
      <c r="J17" s="71">
        <f>'中男'!I9</f>
        <v>7.8</v>
      </c>
      <c r="K17" s="71">
        <f>'中男'!J9</f>
        <v>23.5</v>
      </c>
      <c r="L17" s="71">
        <f>'中男'!K9</f>
        <v>4</v>
      </c>
      <c r="M17" s="71">
        <f>'中男'!L9</f>
        <v>3.9</v>
      </c>
      <c r="N17" s="71">
        <f>'中男'!M9</f>
        <v>3.8</v>
      </c>
      <c r="O17" s="71">
        <f>'中男'!N9</f>
        <v>3.2</v>
      </c>
      <c r="P17" s="71">
        <f>'中男'!O9</f>
        <v>3.4</v>
      </c>
      <c r="Q17" s="71">
        <f>'中男'!P9</f>
        <v>4.1</v>
      </c>
      <c r="R17" s="71">
        <f>'中男'!Q9</f>
        <v>15.2</v>
      </c>
      <c r="S17" s="71">
        <f>'中男'!R9</f>
        <v>38.7</v>
      </c>
      <c r="T17" s="198"/>
      <c r="V17" s="9"/>
      <c r="W17" s="9"/>
      <c r="X17" s="9"/>
      <c r="Y17" s="16"/>
      <c r="Z17" s="16"/>
      <c r="AA17" s="16"/>
      <c r="AB17" s="16"/>
      <c r="AC17" s="16"/>
      <c r="AD17" s="17"/>
      <c r="AE17" s="17"/>
      <c r="AF17" s="16"/>
      <c r="AG17" s="16"/>
      <c r="AH17" s="16"/>
      <c r="AI17" s="16"/>
      <c r="AJ17" s="16"/>
      <c r="AK17" s="17"/>
      <c r="AL17" s="18"/>
      <c r="AM17" s="9"/>
      <c r="AN17" s="9"/>
      <c r="AO17" s="19"/>
      <c r="AP17" s="19"/>
      <c r="AQ17" s="17"/>
      <c r="AR17" s="9"/>
    </row>
    <row r="18" spans="1:44" ht="18" customHeight="1">
      <c r="A18" s="197"/>
      <c r="B18" s="176"/>
      <c r="C18" s="141" t="str">
        <f>'高以上女'!B10</f>
        <v>平河　すみれ</v>
      </c>
      <c r="D18" s="141">
        <f>'高以上女'!C10</f>
        <v>1</v>
      </c>
      <c r="E18" s="141" t="str">
        <f>'高以上女'!D10</f>
        <v>熊本ＴＣ</v>
      </c>
      <c r="F18" s="71">
        <f>'高以上女'!E10</f>
        <v>7.9</v>
      </c>
      <c r="G18" s="71">
        <f>'高以上女'!F10</f>
        <v>8.2</v>
      </c>
      <c r="H18" s="71">
        <f>'高以上女'!G10</f>
        <v>8.2</v>
      </c>
      <c r="I18" s="71">
        <f>'高以上女'!H10</f>
        <v>8.3</v>
      </c>
      <c r="J18" s="71">
        <f>'高以上女'!I10</f>
        <v>8.2</v>
      </c>
      <c r="K18" s="71">
        <f>'高以上女'!J10</f>
        <v>24.599999999999998</v>
      </c>
      <c r="L18" s="71">
        <f>'高以上女'!K10</f>
        <v>7.4</v>
      </c>
      <c r="M18" s="71">
        <f>'高以上女'!L10</f>
        <v>7.3</v>
      </c>
      <c r="N18" s="71">
        <f>'高以上女'!M10</f>
        <v>7.6</v>
      </c>
      <c r="O18" s="71">
        <f>'高以上女'!N10</f>
        <v>7.5</v>
      </c>
      <c r="P18" s="71">
        <f>'高以上女'!O10</f>
        <v>7.5</v>
      </c>
      <c r="Q18" s="71">
        <f>'高以上女'!P10</f>
        <v>4.9</v>
      </c>
      <c r="R18" s="71">
        <f>'高以上女'!Q10</f>
        <v>27.299999999999997</v>
      </c>
      <c r="S18" s="71">
        <f>'高以上女'!R10</f>
        <v>51.9</v>
      </c>
      <c r="T18" s="198"/>
      <c r="V18" s="9"/>
      <c r="W18" s="9"/>
      <c r="X18" s="9"/>
      <c r="Y18" s="16"/>
      <c r="Z18" s="16"/>
      <c r="AA18" s="16"/>
      <c r="AB18" s="16"/>
      <c r="AC18" s="16"/>
      <c r="AD18" s="17"/>
      <c r="AE18" s="17"/>
      <c r="AF18" s="16"/>
      <c r="AG18" s="16"/>
      <c r="AH18" s="16"/>
      <c r="AI18" s="16"/>
      <c r="AJ18" s="16"/>
      <c r="AK18" s="17"/>
      <c r="AL18" s="18"/>
      <c r="AM18" s="9"/>
      <c r="AN18" s="9"/>
      <c r="AO18" s="19"/>
      <c r="AP18" s="19"/>
      <c r="AQ18" s="17"/>
      <c r="AR18" s="9"/>
    </row>
    <row r="19" spans="1:44" ht="18" customHeight="1">
      <c r="A19" s="197">
        <f>RANK(T19,$T$7:$T$22)</f>
        <v>4</v>
      </c>
      <c r="B19" s="199"/>
      <c r="C19" s="141"/>
      <c r="D19" s="51"/>
      <c r="E19" s="141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2"/>
      <c r="S19" s="68"/>
      <c r="T19" s="198">
        <f>SUM(S19:S22)</f>
        <v>0</v>
      </c>
      <c r="V19" s="9"/>
      <c r="W19" s="9"/>
      <c r="X19" s="9"/>
      <c r="Y19" s="16"/>
      <c r="Z19" s="16"/>
      <c r="AA19" s="16"/>
      <c r="AB19" s="16"/>
      <c r="AC19" s="16"/>
      <c r="AD19" s="17"/>
      <c r="AE19" s="17"/>
      <c r="AF19" s="16"/>
      <c r="AG19" s="16"/>
      <c r="AH19" s="16"/>
      <c r="AI19" s="16"/>
      <c r="AJ19" s="16"/>
      <c r="AK19" s="17"/>
      <c r="AL19" s="18"/>
      <c r="AM19" s="9"/>
      <c r="AN19" s="9"/>
      <c r="AO19" s="19"/>
      <c r="AP19" s="19"/>
      <c r="AQ19" s="17"/>
      <c r="AR19" s="9"/>
    </row>
    <row r="20" spans="1:44" ht="18" customHeight="1">
      <c r="A20" s="197"/>
      <c r="B20" s="176"/>
      <c r="C20" s="141"/>
      <c r="D20" s="51"/>
      <c r="E20" s="141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198"/>
      <c r="V20" s="9"/>
      <c r="W20" s="9"/>
      <c r="X20" s="9"/>
      <c r="Y20" s="16"/>
      <c r="Z20" s="16"/>
      <c r="AA20" s="16"/>
      <c r="AB20" s="16"/>
      <c r="AC20" s="16"/>
      <c r="AD20" s="17"/>
      <c r="AE20" s="17"/>
      <c r="AF20" s="16"/>
      <c r="AG20" s="16"/>
      <c r="AH20" s="16"/>
      <c r="AI20" s="16"/>
      <c r="AJ20" s="16"/>
      <c r="AK20" s="17"/>
      <c r="AL20" s="18"/>
      <c r="AM20" s="9"/>
      <c r="AN20" s="9"/>
      <c r="AO20" s="19"/>
      <c r="AP20" s="19"/>
      <c r="AQ20" s="17"/>
      <c r="AR20" s="9"/>
    </row>
    <row r="21" spans="1:44" ht="18" customHeight="1">
      <c r="A21" s="197"/>
      <c r="B21" s="176"/>
      <c r="C21" s="141"/>
      <c r="D21" s="51"/>
      <c r="E21" s="141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198"/>
      <c r="V21" s="9"/>
      <c r="W21" s="9"/>
      <c r="X21" s="9"/>
      <c r="Y21" s="16"/>
      <c r="Z21" s="16"/>
      <c r="AA21" s="16"/>
      <c r="AB21" s="16"/>
      <c r="AC21" s="16"/>
      <c r="AD21" s="17"/>
      <c r="AE21" s="17"/>
      <c r="AF21" s="16"/>
      <c r="AG21" s="16"/>
      <c r="AH21" s="16"/>
      <c r="AI21" s="16"/>
      <c r="AJ21" s="16"/>
      <c r="AK21" s="17"/>
      <c r="AL21" s="18"/>
      <c r="AM21" s="9"/>
      <c r="AN21" s="9"/>
      <c r="AO21" s="19"/>
      <c r="AP21" s="19"/>
      <c r="AQ21" s="17"/>
      <c r="AR21" s="9"/>
    </row>
    <row r="22" spans="1:44" ht="18" customHeight="1">
      <c r="A22" s="197"/>
      <c r="B22" s="176"/>
      <c r="C22" s="142"/>
      <c r="D22" s="7"/>
      <c r="E22" s="124"/>
      <c r="F22" s="74"/>
      <c r="G22" s="74"/>
      <c r="H22" s="74"/>
      <c r="I22" s="74"/>
      <c r="J22" s="74"/>
      <c r="K22" s="14">
        <f>IF(C22="","",AD22)</f>
      </c>
      <c r="L22" s="74"/>
      <c r="M22" s="74"/>
      <c r="N22" s="74"/>
      <c r="O22" s="74"/>
      <c r="P22" s="74"/>
      <c r="Q22" s="74"/>
      <c r="R22" s="58">
        <f>IF(C22="","",Q22+AK22)</f>
      </c>
      <c r="S22" s="14">
        <f>IF(C22="","",ROUND(AD22+Q22+AK22,1))</f>
      </c>
      <c r="T22" s="198"/>
      <c r="V22" s="9"/>
      <c r="W22" s="9"/>
      <c r="X22" s="9"/>
      <c r="Y22" s="16"/>
      <c r="Z22" s="16"/>
      <c r="AA22" s="16"/>
      <c r="AB22" s="16"/>
      <c r="AC22" s="16"/>
      <c r="AD22" s="17"/>
      <c r="AE22" s="17"/>
      <c r="AF22" s="16"/>
      <c r="AG22" s="16"/>
      <c r="AH22" s="16"/>
      <c r="AI22" s="16"/>
      <c r="AJ22" s="16"/>
      <c r="AK22" s="17"/>
      <c r="AL22" s="18"/>
      <c r="AM22" s="9"/>
      <c r="AN22" s="9"/>
      <c r="AO22" s="19"/>
      <c r="AP22" s="19"/>
      <c r="AQ22" s="17"/>
      <c r="AR22" s="9"/>
    </row>
  </sheetData>
  <sheetProtection/>
  <mergeCells count="23">
    <mergeCell ref="T15:T18"/>
    <mergeCell ref="T7:T10"/>
    <mergeCell ref="T11:T14"/>
    <mergeCell ref="T19:T22"/>
    <mergeCell ref="B19:B22"/>
    <mergeCell ref="B15:B18"/>
    <mergeCell ref="B7:B10"/>
    <mergeCell ref="B11:B14"/>
    <mergeCell ref="AF5:AJ5"/>
    <mergeCell ref="L5:R5"/>
    <mergeCell ref="S5:S6"/>
    <mergeCell ref="T5:T6"/>
    <mergeCell ref="Y5:AC5"/>
    <mergeCell ref="C5:C6"/>
    <mergeCell ref="A4:S4"/>
    <mergeCell ref="F5:K5"/>
    <mergeCell ref="D5:D6"/>
    <mergeCell ref="E5:E6"/>
    <mergeCell ref="A5:B6"/>
    <mergeCell ref="A19:A22"/>
    <mergeCell ref="A11:A14"/>
    <mergeCell ref="A7:A10"/>
    <mergeCell ref="A15:A18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55"/>
  <sheetViews>
    <sheetView tabSelected="1" zoomScalePageLayoutView="0" workbookViewId="0" topLeftCell="A6">
      <selection activeCell="A43" sqref="A43:S43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1.62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60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39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6" t="s">
        <v>109</v>
      </c>
      <c r="C7" s="95" t="s">
        <v>87</v>
      </c>
      <c r="D7" s="86" t="s">
        <v>88</v>
      </c>
      <c r="E7" s="57">
        <v>7.4</v>
      </c>
      <c r="F7" s="57">
        <v>7.4</v>
      </c>
      <c r="G7" s="57">
        <v>7.6</v>
      </c>
      <c r="H7" s="57">
        <v>7.4</v>
      </c>
      <c r="I7" s="57">
        <v>7.6</v>
      </c>
      <c r="J7" s="58">
        <f aca="true" t="shared" si="0" ref="J7:J16">IF(B7="","",AC7)</f>
        <v>22.4</v>
      </c>
      <c r="K7" s="59">
        <v>7.7</v>
      </c>
      <c r="L7" s="59">
        <v>7.4</v>
      </c>
      <c r="M7" s="59">
        <v>7.7</v>
      </c>
      <c r="N7" s="59">
        <v>7.7</v>
      </c>
      <c r="O7" s="59">
        <v>7.5</v>
      </c>
      <c r="P7" s="59">
        <v>0.9</v>
      </c>
      <c r="Q7" s="58">
        <f aca="true" t="shared" si="1" ref="Q7:Q16">IF(B7="","",P7+AJ7)</f>
        <v>23.799999999999997</v>
      </c>
      <c r="R7" s="58">
        <f aca="true" t="shared" si="2" ref="R7:R16">IF(B7="","",ROUND(AC7+P7+AJ7,1))</f>
        <v>46.2</v>
      </c>
      <c r="S7" s="62">
        <f aca="true" t="shared" si="3" ref="S7:S16">IF(B7="","",RANK(AO7,AO$7:AO$36,0))</f>
        <v>1</v>
      </c>
      <c r="T7" s="2" t="str">
        <f aca="true" t="shared" si="4" ref="T7:T16">IF(S7&lt;=10,"決勝進出","")</f>
        <v>決勝進出</v>
      </c>
      <c r="U7" s="17">
        <f aca="true" t="shared" si="5" ref="U7:U16">Q7-P7</f>
        <v>22.9</v>
      </c>
      <c r="V7" s="9">
        <f aca="true" t="shared" si="6" ref="V7:V16">RANK(R7,R$7:R$36,0)</f>
        <v>1</v>
      </c>
      <c r="W7" s="9"/>
      <c r="X7" s="16">
        <f aca="true" t="shared" si="7" ref="X7:X16">IF(E7="",0,LARGE($E7:$I7,1))</f>
        <v>7.6</v>
      </c>
      <c r="Y7" s="16">
        <f aca="true" t="shared" si="8" ref="Y7:Y16">IF(F7="",0,LARGE($E7:$I7,2))</f>
        <v>7.6</v>
      </c>
      <c r="Z7" s="16">
        <f aca="true" t="shared" si="9" ref="Z7:Z16">IF(G7="",0,LARGE($E7:$I7,3))</f>
        <v>7.4</v>
      </c>
      <c r="AA7" s="16">
        <f aca="true" t="shared" si="10" ref="AA7:AA16">IF(H7="",0,LARGE($E7:$I7,4))</f>
        <v>7.4</v>
      </c>
      <c r="AB7" s="16">
        <f aca="true" t="shared" si="11" ref="AB7:AB16">IF(I7="",0,LARGE($E7:$I7,5))</f>
        <v>7.4</v>
      </c>
      <c r="AC7" s="17">
        <f aca="true" t="shared" si="12" ref="AC7:AC16">SUM(Y7:AA7)</f>
        <v>22.4</v>
      </c>
      <c r="AD7" s="17"/>
      <c r="AE7" s="16">
        <f aca="true" t="shared" si="13" ref="AE7:AE16">IF(K7="",0,LARGE($K7:$O7,1))</f>
        <v>7.7</v>
      </c>
      <c r="AF7" s="16">
        <f aca="true" t="shared" si="14" ref="AF7:AF16">IF(L7="",0,LARGE($K7:$O7,2))</f>
        <v>7.7</v>
      </c>
      <c r="AG7" s="16">
        <f aca="true" t="shared" si="15" ref="AG7:AG16">IF(M7="",0,LARGE($K7:$O7,3))</f>
        <v>7.7</v>
      </c>
      <c r="AH7" s="16">
        <f aca="true" t="shared" si="16" ref="AH7:AH16">IF(N7="",0,LARGE($K7:$O7,4))</f>
        <v>7.5</v>
      </c>
      <c r="AI7" s="16">
        <f aca="true" t="shared" si="17" ref="AI7:AI16">IF(O7="",0,LARGE($K7:$O7,5))</f>
        <v>7.4</v>
      </c>
      <c r="AJ7" s="17">
        <f aca="true" t="shared" si="18" ref="AJ7:AJ16">SUM(AF7:AH7)</f>
        <v>22.9</v>
      </c>
      <c r="AK7" s="18"/>
      <c r="AL7" s="9">
        <f aca="true" t="shared" si="19" ref="AL7:AL16">IF(R7="",0,R7*1000000)</f>
        <v>46200000</v>
      </c>
      <c r="AM7" s="9">
        <f aca="true" t="shared" si="20" ref="AM7:AM16">IF(Q7="",0,Q7*1000)</f>
        <v>23799.999999999996</v>
      </c>
      <c r="AN7" s="19">
        <f aca="true" t="shared" si="21" ref="AN7:AN16">SUM(K7:O7)/1000</f>
        <v>0.038</v>
      </c>
      <c r="AO7" s="19">
        <f aca="true" t="shared" si="22" ref="AO7:AO16">ROUND(AL7+AM7-P7+AN7,4)</f>
        <v>46223799.138</v>
      </c>
      <c r="AP7" s="17"/>
      <c r="AQ7" s="9"/>
    </row>
    <row r="8" spans="1:43" ht="18" customHeight="1">
      <c r="A8" s="4">
        <v>2</v>
      </c>
      <c r="B8" s="96" t="s">
        <v>110</v>
      </c>
      <c r="C8" s="95" t="s">
        <v>67</v>
      </c>
      <c r="D8" s="85" t="s">
        <v>68</v>
      </c>
      <c r="E8" s="57">
        <v>6.6</v>
      </c>
      <c r="F8" s="57">
        <v>7.6</v>
      </c>
      <c r="G8" s="57">
        <v>7.1</v>
      </c>
      <c r="H8" s="57">
        <v>6.7</v>
      </c>
      <c r="I8" s="57">
        <v>7.3</v>
      </c>
      <c r="J8" s="58">
        <f t="shared" si="0"/>
        <v>21.099999999999998</v>
      </c>
      <c r="K8" s="59">
        <v>7.3</v>
      </c>
      <c r="L8" s="59">
        <v>6.7</v>
      </c>
      <c r="M8" s="59">
        <v>6.9</v>
      </c>
      <c r="N8" s="59">
        <v>6.8</v>
      </c>
      <c r="O8" s="59">
        <v>6.7</v>
      </c>
      <c r="P8" s="59">
        <v>1.1</v>
      </c>
      <c r="Q8" s="58">
        <f t="shared" si="1"/>
        <v>21.5</v>
      </c>
      <c r="R8" s="58">
        <f t="shared" si="2"/>
        <v>42.6</v>
      </c>
      <c r="S8" s="62">
        <f t="shared" si="3"/>
        <v>4</v>
      </c>
      <c r="T8" s="2" t="str">
        <f t="shared" si="4"/>
        <v>決勝進出</v>
      </c>
      <c r="U8" s="17">
        <f t="shared" si="5"/>
        <v>20.4</v>
      </c>
      <c r="V8" s="9">
        <f t="shared" si="6"/>
        <v>4</v>
      </c>
      <c r="W8" s="9"/>
      <c r="X8" s="16">
        <f t="shared" si="7"/>
        <v>7.6</v>
      </c>
      <c r="Y8" s="16">
        <f t="shared" si="8"/>
        <v>7.3</v>
      </c>
      <c r="Z8" s="16">
        <f t="shared" si="9"/>
        <v>7.1</v>
      </c>
      <c r="AA8" s="16">
        <f t="shared" si="10"/>
        <v>6.7</v>
      </c>
      <c r="AB8" s="16">
        <f t="shared" si="11"/>
        <v>6.6</v>
      </c>
      <c r="AC8" s="17">
        <f t="shared" si="12"/>
        <v>21.099999999999998</v>
      </c>
      <c r="AD8" s="17"/>
      <c r="AE8" s="16">
        <f t="shared" si="13"/>
        <v>7.3</v>
      </c>
      <c r="AF8" s="16">
        <f t="shared" si="14"/>
        <v>6.9</v>
      </c>
      <c r="AG8" s="16">
        <f t="shared" si="15"/>
        <v>6.8</v>
      </c>
      <c r="AH8" s="16">
        <f t="shared" si="16"/>
        <v>6.7</v>
      </c>
      <c r="AI8" s="16">
        <f t="shared" si="17"/>
        <v>6.7</v>
      </c>
      <c r="AJ8" s="17">
        <f t="shared" si="18"/>
        <v>20.4</v>
      </c>
      <c r="AK8" s="18"/>
      <c r="AL8" s="9">
        <f t="shared" si="19"/>
        <v>42600000</v>
      </c>
      <c r="AM8" s="9">
        <f t="shared" si="20"/>
        <v>21500</v>
      </c>
      <c r="AN8" s="19">
        <f t="shared" si="21"/>
        <v>0.0344</v>
      </c>
      <c r="AO8" s="19">
        <f t="shared" si="22"/>
        <v>42621498.9344</v>
      </c>
      <c r="AP8" s="17"/>
      <c r="AQ8" s="9"/>
    </row>
    <row r="9" spans="1:43" ht="18" customHeight="1">
      <c r="A9" s="4">
        <v>3</v>
      </c>
      <c r="B9" s="96" t="s">
        <v>111</v>
      </c>
      <c r="C9" s="95" t="s">
        <v>100</v>
      </c>
      <c r="D9" s="85" t="s">
        <v>84</v>
      </c>
      <c r="E9" s="57">
        <v>6.5</v>
      </c>
      <c r="F9" s="57">
        <v>7.1</v>
      </c>
      <c r="G9" s="57">
        <v>7.3</v>
      </c>
      <c r="H9" s="57">
        <v>7.3</v>
      </c>
      <c r="I9" s="57">
        <v>7.3</v>
      </c>
      <c r="J9" s="58">
        <f t="shared" si="0"/>
        <v>21.7</v>
      </c>
      <c r="K9" s="59">
        <v>6.2</v>
      </c>
      <c r="L9" s="59">
        <v>7.3</v>
      </c>
      <c r="M9" s="59">
        <v>7.4</v>
      </c>
      <c r="N9" s="59">
        <v>7.4</v>
      </c>
      <c r="O9" s="59">
        <v>7.3</v>
      </c>
      <c r="P9" s="59">
        <v>0.8</v>
      </c>
      <c r="Q9" s="58">
        <f t="shared" si="1"/>
        <v>22.8</v>
      </c>
      <c r="R9" s="58">
        <f t="shared" si="2"/>
        <v>44.5</v>
      </c>
      <c r="S9" s="62">
        <f t="shared" si="3"/>
        <v>3</v>
      </c>
      <c r="T9" s="2" t="str">
        <f t="shared" si="4"/>
        <v>決勝進出</v>
      </c>
      <c r="U9" s="17">
        <f t="shared" si="5"/>
        <v>22</v>
      </c>
      <c r="V9" s="9">
        <f t="shared" si="6"/>
        <v>3</v>
      </c>
      <c r="W9" s="9"/>
      <c r="X9" s="16">
        <f t="shared" si="7"/>
        <v>7.3</v>
      </c>
      <c r="Y9" s="16">
        <f t="shared" si="8"/>
        <v>7.3</v>
      </c>
      <c r="Z9" s="16">
        <f t="shared" si="9"/>
        <v>7.3</v>
      </c>
      <c r="AA9" s="16">
        <f t="shared" si="10"/>
        <v>7.1</v>
      </c>
      <c r="AB9" s="16">
        <f t="shared" si="11"/>
        <v>6.5</v>
      </c>
      <c r="AC9" s="17">
        <f t="shared" si="12"/>
        <v>21.7</v>
      </c>
      <c r="AD9" s="17"/>
      <c r="AE9" s="16">
        <f t="shared" si="13"/>
        <v>7.4</v>
      </c>
      <c r="AF9" s="16">
        <f t="shared" si="14"/>
        <v>7.4</v>
      </c>
      <c r="AG9" s="16">
        <f t="shared" si="15"/>
        <v>7.3</v>
      </c>
      <c r="AH9" s="16">
        <f t="shared" si="16"/>
        <v>7.3</v>
      </c>
      <c r="AI9" s="16">
        <f t="shared" si="17"/>
        <v>6.2</v>
      </c>
      <c r="AJ9" s="17">
        <f t="shared" si="18"/>
        <v>22</v>
      </c>
      <c r="AK9" s="18"/>
      <c r="AL9" s="9">
        <f t="shared" si="19"/>
        <v>44500000</v>
      </c>
      <c r="AM9" s="9">
        <f t="shared" si="20"/>
        <v>22800</v>
      </c>
      <c r="AN9" s="19">
        <f t="shared" si="21"/>
        <v>0.03559999999999999</v>
      </c>
      <c r="AO9" s="19">
        <f t="shared" si="22"/>
        <v>44522799.2356</v>
      </c>
      <c r="AP9" s="17"/>
      <c r="AQ9" s="9"/>
    </row>
    <row r="10" spans="1:43" ht="18" customHeight="1">
      <c r="A10" s="4">
        <v>4</v>
      </c>
      <c r="B10" s="97" t="s">
        <v>112</v>
      </c>
      <c r="C10" s="89" t="s">
        <v>91</v>
      </c>
      <c r="D10" s="88" t="s">
        <v>71</v>
      </c>
      <c r="E10" s="57">
        <v>6.2</v>
      </c>
      <c r="F10" s="57">
        <v>6.5</v>
      </c>
      <c r="G10" s="57">
        <v>6.4</v>
      </c>
      <c r="H10" s="57">
        <v>6.5</v>
      </c>
      <c r="I10" s="57">
        <v>6.2</v>
      </c>
      <c r="J10" s="58">
        <f t="shared" si="0"/>
        <v>19.1</v>
      </c>
      <c r="K10" s="65">
        <v>6.2</v>
      </c>
      <c r="L10" s="59">
        <v>6.3</v>
      </c>
      <c r="M10" s="59">
        <v>6.6</v>
      </c>
      <c r="N10" s="59">
        <v>6.6</v>
      </c>
      <c r="O10" s="59">
        <v>5.9</v>
      </c>
      <c r="P10" s="59">
        <v>0.8</v>
      </c>
      <c r="Q10" s="58">
        <f t="shared" si="1"/>
        <v>19.9</v>
      </c>
      <c r="R10" s="58">
        <f t="shared" si="2"/>
        <v>39</v>
      </c>
      <c r="S10" s="62">
        <f t="shared" si="3"/>
        <v>6</v>
      </c>
      <c r="T10" s="2" t="str">
        <f t="shared" si="4"/>
        <v>決勝進出</v>
      </c>
      <c r="U10" s="17">
        <f t="shared" si="5"/>
        <v>19.099999999999998</v>
      </c>
      <c r="V10" s="9">
        <f t="shared" si="6"/>
        <v>6</v>
      </c>
      <c r="W10" s="9"/>
      <c r="X10" s="16">
        <f t="shared" si="7"/>
        <v>6.5</v>
      </c>
      <c r="Y10" s="16">
        <f t="shared" si="8"/>
        <v>6.5</v>
      </c>
      <c r="Z10" s="16">
        <f t="shared" si="9"/>
        <v>6.4</v>
      </c>
      <c r="AA10" s="16">
        <f t="shared" si="10"/>
        <v>6.2</v>
      </c>
      <c r="AB10" s="16">
        <f t="shared" si="11"/>
        <v>6.2</v>
      </c>
      <c r="AC10" s="17">
        <f t="shared" si="12"/>
        <v>19.1</v>
      </c>
      <c r="AD10" s="17"/>
      <c r="AE10" s="16">
        <f t="shared" si="13"/>
        <v>6.6</v>
      </c>
      <c r="AF10" s="16">
        <f t="shared" si="14"/>
        <v>6.6</v>
      </c>
      <c r="AG10" s="16">
        <f t="shared" si="15"/>
        <v>6.3</v>
      </c>
      <c r="AH10" s="16">
        <f t="shared" si="16"/>
        <v>6.2</v>
      </c>
      <c r="AI10" s="16">
        <f t="shared" si="17"/>
        <v>5.9</v>
      </c>
      <c r="AJ10" s="17">
        <f t="shared" si="18"/>
        <v>19.099999999999998</v>
      </c>
      <c r="AK10" s="18"/>
      <c r="AL10" s="9">
        <f t="shared" si="19"/>
        <v>39000000</v>
      </c>
      <c r="AM10" s="9">
        <f t="shared" si="20"/>
        <v>19900</v>
      </c>
      <c r="AN10" s="19">
        <f t="shared" si="21"/>
        <v>0.0316</v>
      </c>
      <c r="AO10" s="19">
        <f t="shared" si="22"/>
        <v>39019899.2316</v>
      </c>
      <c r="AP10" s="17"/>
      <c r="AQ10" s="9"/>
    </row>
    <row r="11" spans="1:43" ht="18" customHeight="1">
      <c r="A11" s="4">
        <v>5</v>
      </c>
      <c r="B11" s="98" t="s">
        <v>113</v>
      </c>
      <c r="C11" s="99" t="s">
        <v>67</v>
      </c>
      <c r="D11" s="88" t="s">
        <v>84</v>
      </c>
      <c r="E11" s="57">
        <v>7.1</v>
      </c>
      <c r="F11" s="57">
        <v>7</v>
      </c>
      <c r="G11" s="57">
        <v>6.9</v>
      </c>
      <c r="H11" s="57">
        <v>7.2</v>
      </c>
      <c r="I11" s="57">
        <v>7.4</v>
      </c>
      <c r="J11" s="58">
        <f t="shared" si="0"/>
        <v>21.3</v>
      </c>
      <c r="K11" s="59">
        <v>7.6</v>
      </c>
      <c r="L11" s="59">
        <v>7.2</v>
      </c>
      <c r="M11" s="59">
        <v>7.5</v>
      </c>
      <c r="N11" s="59">
        <v>7.5</v>
      </c>
      <c r="O11" s="59">
        <v>7.5</v>
      </c>
      <c r="P11" s="59">
        <v>0.8</v>
      </c>
      <c r="Q11" s="58">
        <f t="shared" si="1"/>
        <v>23.3</v>
      </c>
      <c r="R11" s="58">
        <f t="shared" si="2"/>
        <v>44.6</v>
      </c>
      <c r="S11" s="62">
        <f t="shared" si="3"/>
        <v>2</v>
      </c>
      <c r="T11" s="2" t="str">
        <f t="shared" si="4"/>
        <v>決勝進出</v>
      </c>
      <c r="U11" s="17">
        <f t="shared" si="5"/>
        <v>22.5</v>
      </c>
      <c r="V11" s="9">
        <f t="shared" si="6"/>
        <v>2</v>
      </c>
      <c r="W11" s="9"/>
      <c r="X11" s="16">
        <f t="shared" si="7"/>
        <v>7.4</v>
      </c>
      <c r="Y11" s="16">
        <f t="shared" si="8"/>
        <v>7.2</v>
      </c>
      <c r="Z11" s="16">
        <f t="shared" si="9"/>
        <v>7.1</v>
      </c>
      <c r="AA11" s="16">
        <f t="shared" si="10"/>
        <v>7</v>
      </c>
      <c r="AB11" s="16">
        <f t="shared" si="11"/>
        <v>6.9</v>
      </c>
      <c r="AC11" s="17">
        <f t="shared" si="12"/>
        <v>21.3</v>
      </c>
      <c r="AD11" s="17"/>
      <c r="AE11" s="16">
        <f t="shared" si="13"/>
        <v>7.6</v>
      </c>
      <c r="AF11" s="16">
        <f t="shared" si="14"/>
        <v>7.5</v>
      </c>
      <c r="AG11" s="16">
        <f t="shared" si="15"/>
        <v>7.5</v>
      </c>
      <c r="AH11" s="16">
        <f t="shared" si="16"/>
        <v>7.5</v>
      </c>
      <c r="AI11" s="16">
        <f t="shared" si="17"/>
        <v>7.2</v>
      </c>
      <c r="AJ11" s="17">
        <f t="shared" si="18"/>
        <v>22.5</v>
      </c>
      <c r="AK11" s="18"/>
      <c r="AL11" s="9">
        <f t="shared" si="19"/>
        <v>44600000</v>
      </c>
      <c r="AM11" s="9">
        <f t="shared" si="20"/>
        <v>23300</v>
      </c>
      <c r="AN11" s="19">
        <f t="shared" si="21"/>
        <v>0.0373</v>
      </c>
      <c r="AO11" s="19">
        <f t="shared" si="22"/>
        <v>44623299.2373</v>
      </c>
      <c r="AP11" s="17"/>
      <c r="AQ11" s="9"/>
    </row>
    <row r="12" spans="1:43" ht="18" customHeight="1">
      <c r="A12" s="4">
        <v>6</v>
      </c>
      <c r="B12" s="96" t="s">
        <v>114</v>
      </c>
      <c r="C12" s="95" t="s">
        <v>67</v>
      </c>
      <c r="D12" s="88" t="s">
        <v>115</v>
      </c>
      <c r="E12" s="57">
        <v>6.8</v>
      </c>
      <c r="F12" s="57">
        <v>6.8</v>
      </c>
      <c r="G12" s="57">
        <v>6.6</v>
      </c>
      <c r="H12" s="57">
        <v>7</v>
      </c>
      <c r="I12" s="57">
        <v>6.7</v>
      </c>
      <c r="J12" s="58">
        <f t="shared" si="0"/>
        <v>20.3</v>
      </c>
      <c r="K12" s="59">
        <v>7.2</v>
      </c>
      <c r="L12" s="59">
        <v>7.8</v>
      </c>
      <c r="M12" s="59">
        <v>6.9</v>
      </c>
      <c r="N12" s="59">
        <v>7.3</v>
      </c>
      <c r="O12" s="59">
        <v>6.8</v>
      </c>
      <c r="P12" s="59">
        <v>0.8</v>
      </c>
      <c r="Q12" s="58">
        <f t="shared" si="1"/>
        <v>22.2</v>
      </c>
      <c r="R12" s="58">
        <f t="shared" si="2"/>
        <v>42.5</v>
      </c>
      <c r="S12" s="62">
        <f t="shared" si="3"/>
        <v>5</v>
      </c>
      <c r="T12" s="2" t="str">
        <f t="shared" si="4"/>
        <v>決勝進出</v>
      </c>
      <c r="U12" s="17">
        <f t="shared" si="5"/>
        <v>21.4</v>
      </c>
      <c r="V12" s="9">
        <f t="shared" si="6"/>
        <v>5</v>
      </c>
      <c r="W12" s="9"/>
      <c r="X12" s="16">
        <f t="shared" si="7"/>
        <v>7</v>
      </c>
      <c r="Y12" s="16">
        <f t="shared" si="8"/>
        <v>6.8</v>
      </c>
      <c r="Z12" s="16">
        <f t="shared" si="9"/>
        <v>6.8</v>
      </c>
      <c r="AA12" s="16">
        <f t="shared" si="10"/>
        <v>6.7</v>
      </c>
      <c r="AB12" s="16">
        <f t="shared" si="11"/>
        <v>6.6</v>
      </c>
      <c r="AC12" s="17">
        <f t="shared" si="12"/>
        <v>20.3</v>
      </c>
      <c r="AD12" s="17"/>
      <c r="AE12" s="16">
        <f t="shared" si="13"/>
        <v>7.8</v>
      </c>
      <c r="AF12" s="16">
        <f t="shared" si="14"/>
        <v>7.3</v>
      </c>
      <c r="AG12" s="16">
        <f t="shared" si="15"/>
        <v>7.2</v>
      </c>
      <c r="AH12" s="16">
        <f t="shared" si="16"/>
        <v>6.9</v>
      </c>
      <c r="AI12" s="16">
        <f t="shared" si="17"/>
        <v>6.8</v>
      </c>
      <c r="AJ12" s="17">
        <f t="shared" si="18"/>
        <v>21.4</v>
      </c>
      <c r="AK12" s="18"/>
      <c r="AL12" s="9">
        <f t="shared" si="19"/>
        <v>42500000</v>
      </c>
      <c r="AM12" s="9">
        <f t="shared" si="20"/>
        <v>22200</v>
      </c>
      <c r="AN12" s="19">
        <f t="shared" si="21"/>
        <v>0.036</v>
      </c>
      <c r="AO12" s="19">
        <f t="shared" si="22"/>
        <v>42522199.236</v>
      </c>
      <c r="AP12" s="17"/>
      <c r="AQ12" s="9"/>
    </row>
    <row r="13" spans="1:44" ht="18" customHeight="1">
      <c r="A13" s="4">
        <v>7</v>
      </c>
      <c r="B13" s="78"/>
      <c r="C13" s="7"/>
      <c r="D13" s="7"/>
      <c r="E13" s="57"/>
      <c r="F13" s="57"/>
      <c r="G13" s="57"/>
      <c r="H13" s="57"/>
      <c r="I13" s="57"/>
      <c r="J13" s="58">
        <f t="shared" si="0"/>
      </c>
      <c r="K13" s="59"/>
      <c r="L13" s="59"/>
      <c r="M13" s="59"/>
      <c r="N13" s="59"/>
      <c r="O13" s="59"/>
      <c r="P13" s="59"/>
      <c r="Q13" s="58">
        <f t="shared" si="1"/>
      </c>
      <c r="R13" s="58">
        <f t="shared" si="2"/>
      </c>
      <c r="S13" s="62">
        <f t="shared" si="3"/>
      </c>
      <c r="T13" s="2">
        <f t="shared" si="4"/>
      </c>
      <c r="U13" s="17" t="e">
        <f t="shared" si="5"/>
        <v>#VALUE!</v>
      </c>
      <c r="V13" s="9" t="e">
        <f t="shared" si="6"/>
        <v>#VALUE!</v>
      </c>
      <c r="W13" s="9"/>
      <c r="X13" s="16">
        <f t="shared" si="7"/>
        <v>0</v>
      </c>
      <c r="Y13" s="16">
        <f t="shared" si="8"/>
        <v>0</v>
      </c>
      <c r="Z13" s="16">
        <f t="shared" si="9"/>
        <v>0</v>
      </c>
      <c r="AA13" s="16">
        <f t="shared" si="10"/>
        <v>0</v>
      </c>
      <c r="AB13" s="16">
        <f t="shared" si="11"/>
        <v>0</v>
      </c>
      <c r="AC13" s="17">
        <f t="shared" si="12"/>
        <v>0</v>
      </c>
      <c r="AD13" s="17"/>
      <c r="AE13" s="16">
        <f t="shared" si="13"/>
        <v>0</v>
      </c>
      <c r="AF13" s="16">
        <f t="shared" si="14"/>
        <v>0</v>
      </c>
      <c r="AG13" s="16">
        <f t="shared" si="15"/>
        <v>0</v>
      </c>
      <c r="AH13" s="16">
        <f t="shared" si="16"/>
        <v>0</v>
      </c>
      <c r="AI13" s="16">
        <f t="shared" si="17"/>
        <v>0</v>
      </c>
      <c r="AJ13" s="17">
        <f t="shared" si="18"/>
        <v>0</v>
      </c>
      <c r="AK13" s="18"/>
      <c r="AL13" s="9">
        <f t="shared" si="19"/>
        <v>0</v>
      </c>
      <c r="AM13" s="9">
        <f t="shared" si="20"/>
        <v>0</v>
      </c>
      <c r="AN13" s="19">
        <f t="shared" si="21"/>
        <v>0</v>
      </c>
      <c r="AO13" s="19">
        <f t="shared" si="22"/>
        <v>0</v>
      </c>
      <c r="AP13" s="17"/>
      <c r="AQ13" s="9"/>
      <c r="AR13" s="20"/>
    </row>
    <row r="14" spans="1:43" ht="18" customHeight="1">
      <c r="A14" s="4">
        <v>8</v>
      </c>
      <c r="B14" s="78"/>
      <c r="C14" s="7"/>
      <c r="D14" s="7"/>
      <c r="E14" s="57"/>
      <c r="F14" s="57"/>
      <c r="G14" s="57"/>
      <c r="H14" s="57"/>
      <c r="I14" s="57"/>
      <c r="J14" s="58">
        <f t="shared" si="0"/>
      </c>
      <c r="K14" s="59"/>
      <c r="L14" s="59"/>
      <c r="M14" s="59"/>
      <c r="N14" s="59"/>
      <c r="O14" s="59"/>
      <c r="P14" s="59"/>
      <c r="Q14" s="58">
        <f t="shared" si="1"/>
      </c>
      <c r="R14" s="58">
        <f t="shared" si="2"/>
      </c>
      <c r="S14" s="62">
        <f t="shared" si="3"/>
      </c>
      <c r="T14" s="2">
        <f t="shared" si="4"/>
      </c>
      <c r="U14" s="17" t="e">
        <f t="shared" si="5"/>
        <v>#VALUE!</v>
      </c>
      <c r="V14" s="9" t="e">
        <f t="shared" si="6"/>
        <v>#VALUE!</v>
      </c>
      <c r="W14" s="9"/>
      <c r="X14" s="16">
        <f t="shared" si="7"/>
        <v>0</v>
      </c>
      <c r="Y14" s="16">
        <f t="shared" si="8"/>
        <v>0</v>
      </c>
      <c r="Z14" s="16">
        <f t="shared" si="9"/>
        <v>0</v>
      </c>
      <c r="AA14" s="16">
        <f t="shared" si="10"/>
        <v>0</v>
      </c>
      <c r="AB14" s="16">
        <f t="shared" si="11"/>
        <v>0</v>
      </c>
      <c r="AC14" s="17">
        <f t="shared" si="12"/>
        <v>0</v>
      </c>
      <c r="AD14" s="17"/>
      <c r="AE14" s="16">
        <f t="shared" si="13"/>
        <v>0</v>
      </c>
      <c r="AF14" s="16">
        <f t="shared" si="14"/>
        <v>0</v>
      </c>
      <c r="AG14" s="16">
        <f t="shared" si="15"/>
        <v>0</v>
      </c>
      <c r="AH14" s="16">
        <f t="shared" si="16"/>
        <v>0</v>
      </c>
      <c r="AI14" s="16">
        <f t="shared" si="17"/>
        <v>0</v>
      </c>
      <c r="AJ14" s="17">
        <f t="shared" si="18"/>
        <v>0</v>
      </c>
      <c r="AK14" s="18"/>
      <c r="AL14" s="9">
        <f t="shared" si="19"/>
        <v>0</v>
      </c>
      <c r="AM14" s="9">
        <f t="shared" si="20"/>
        <v>0</v>
      </c>
      <c r="AN14" s="19">
        <f t="shared" si="21"/>
        <v>0</v>
      </c>
      <c r="AO14" s="19">
        <f t="shared" si="22"/>
        <v>0</v>
      </c>
      <c r="AP14" s="17"/>
      <c r="AQ14" s="9"/>
    </row>
    <row r="15" spans="1:43" ht="18" customHeight="1">
      <c r="A15" s="4">
        <v>9</v>
      </c>
      <c r="B15" s="78"/>
      <c r="C15" s="7"/>
      <c r="D15" s="7"/>
      <c r="E15" s="57"/>
      <c r="F15" s="57"/>
      <c r="G15" s="57"/>
      <c r="H15" s="57"/>
      <c r="I15" s="57"/>
      <c r="J15" s="58">
        <f t="shared" si="0"/>
      </c>
      <c r="K15" s="59"/>
      <c r="L15" s="59"/>
      <c r="M15" s="59"/>
      <c r="N15" s="59"/>
      <c r="O15" s="59"/>
      <c r="P15" s="59"/>
      <c r="Q15" s="58">
        <f t="shared" si="1"/>
      </c>
      <c r="R15" s="58">
        <f t="shared" si="2"/>
      </c>
      <c r="S15" s="62">
        <f t="shared" si="3"/>
      </c>
      <c r="T15" s="2">
        <f t="shared" si="4"/>
      </c>
      <c r="U15" s="17" t="e">
        <f t="shared" si="5"/>
        <v>#VALUE!</v>
      </c>
      <c r="V15" s="9" t="e">
        <f t="shared" si="6"/>
        <v>#VALUE!</v>
      </c>
      <c r="W15" s="9"/>
      <c r="X15" s="16">
        <f t="shared" si="7"/>
        <v>0</v>
      </c>
      <c r="Y15" s="16">
        <f t="shared" si="8"/>
        <v>0</v>
      </c>
      <c r="Z15" s="16">
        <f t="shared" si="9"/>
        <v>0</v>
      </c>
      <c r="AA15" s="16">
        <f t="shared" si="10"/>
        <v>0</v>
      </c>
      <c r="AB15" s="16">
        <f t="shared" si="11"/>
        <v>0</v>
      </c>
      <c r="AC15" s="17">
        <f t="shared" si="12"/>
        <v>0</v>
      </c>
      <c r="AD15" s="17"/>
      <c r="AE15" s="16">
        <f t="shared" si="13"/>
        <v>0</v>
      </c>
      <c r="AF15" s="16">
        <f t="shared" si="14"/>
        <v>0</v>
      </c>
      <c r="AG15" s="16">
        <f t="shared" si="15"/>
        <v>0</v>
      </c>
      <c r="AH15" s="16">
        <f t="shared" si="16"/>
        <v>0</v>
      </c>
      <c r="AI15" s="16">
        <f t="shared" si="17"/>
        <v>0</v>
      </c>
      <c r="AJ15" s="17">
        <f t="shared" si="18"/>
        <v>0</v>
      </c>
      <c r="AK15" s="18"/>
      <c r="AL15" s="9">
        <f t="shared" si="19"/>
        <v>0</v>
      </c>
      <c r="AM15" s="9">
        <f t="shared" si="20"/>
        <v>0</v>
      </c>
      <c r="AN15" s="19">
        <f t="shared" si="21"/>
        <v>0</v>
      </c>
      <c r="AO15" s="19">
        <f t="shared" si="22"/>
        <v>0</v>
      </c>
      <c r="AP15" s="17"/>
      <c r="AQ15" s="9"/>
    </row>
    <row r="16" spans="1:43" ht="16.5" customHeight="1">
      <c r="A16" s="4">
        <v>10</v>
      </c>
      <c r="B16" s="78"/>
      <c r="C16" s="7"/>
      <c r="D16" s="7"/>
      <c r="E16" s="57"/>
      <c r="F16" s="57"/>
      <c r="G16" s="57"/>
      <c r="H16" s="57"/>
      <c r="I16" s="57"/>
      <c r="J16" s="58">
        <f t="shared" si="0"/>
      </c>
      <c r="K16" s="59"/>
      <c r="L16" s="59"/>
      <c r="M16" s="59"/>
      <c r="N16" s="59"/>
      <c r="O16" s="59"/>
      <c r="P16" s="59"/>
      <c r="Q16" s="58">
        <f t="shared" si="1"/>
      </c>
      <c r="R16" s="58">
        <f t="shared" si="2"/>
      </c>
      <c r="S16" s="62">
        <f t="shared" si="3"/>
      </c>
      <c r="T16" s="2">
        <f t="shared" si="4"/>
      </c>
      <c r="U16" s="17" t="e">
        <f t="shared" si="5"/>
        <v>#VALUE!</v>
      </c>
      <c r="V16" s="9" t="e">
        <f t="shared" si="6"/>
        <v>#VALUE!</v>
      </c>
      <c r="W16" s="9"/>
      <c r="X16" s="16">
        <f t="shared" si="7"/>
        <v>0</v>
      </c>
      <c r="Y16" s="16">
        <f t="shared" si="8"/>
        <v>0</v>
      </c>
      <c r="Z16" s="16">
        <f t="shared" si="9"/>
        <v>0</v>
      </c>
      <c r="AA16" s="16">
        <f t="shared" si="10"/>
        <v>0</v>
      </c>
      <c r="AB16" s="16">
        <f t="shared" si="11"/>
        <v>0</v>
      </c>
      <c r="AC16" s="17">
        <f t="shared" si="12"/>
        <v>0</v>
      </c>
      <c r="AD16" s="17"/>
      <c r="AE16" s="16">
        <f t="shared" si="13"/>
        <v>0</v>
      </c>
      <c r="AF16" s="16">
        <f t="shared" si="14"/>
        <v>0</v>
      </c>
      <c r="AG16" s="16">
        <f t="shared" si="15"/>
        <v>0</v>
      </c>
      <c r="AH16" s="16">
        <f t="shared" si="16"/>
        <v>0</v>
      </c>
      <c r="AI16" s="16">
        <f t="shared" si="17"/>
        <v>0</v>
      </c>
      <c r="AJ16" s="17">
        <f t="shared" si="18"/>
        <v>0</v>
      </c>
      <c r="AK16" s="18"/>
      <c r="AL16" s="9">
        <f t="shared" si="19"/>
        <v>0</v>
      </c>
      <c r="AM16" s="9">
        <f t="shared" si="20"/>
        <v>0</v>
      </c>
      <c r="AN16" s="19">
        <f t="shared" si="21"/>
        <v>0</v>
      </c>
      <c r="AO16" s="19">
        <f t="shared" si="22"/>
        <v>0</v>
      </c>
      <c r="AP16" s="17"/>
      <c r="AQ16" s="9"/>
    </row>
    <row r="17" spans="1:43" ht="18" customHeight="1" hidden="1">
      <c r="A17" s="4">
        <v>11</v>
      </c>
      <c r="B17" s="78"/>
      <c r="C17" s="7"/>
      <c r="D17" s="7"/>
      <c r="E17" s="57"/>
      <c r="F17" s="57"/>
      <c r="G17" s="57"/>
      <c r="H17" s="57"/>
      <c r="I17" s="57"/>
      <c r="J17" s="58">
        <f aca="true" t="shared" si="23" ref="J17:J36">IF(B17="","",AC17)</f>
      </c>
      <c r="K17" s="59"/>
      <c r="L17" s="59"/>
      <c r="M17" s="59"/>
      <c r="N17" s="59"/>
      <c r="O17" s="59"/>
      <c r="P17" s="59"/>
      <c r="Q17" s="58">
        <f aca="true" t="shared" si="24" ref="Q17:Q36">IF(B17="","",P17+AJ17)</f>
      </c>
      <c r="R17" s="58">
        <f aca="true" t="shared" si="25" ref="R17:R36">IF(B17="","",ROUND(AC17+P17+AJ17,1))</f>
      </c>
      <c r="S17" s="62">
        <f aca="true" t="shared" si="26" ref="S17:S36">IF(B17="","",RANK(AO17,AO$7:AO$36,0))</f>
      </c>
      <c r="T17" s="2">
        <f aca="true" t="shared" si="27" ref="T17:T36">IF(S17&lt;=10,"決勝進出","")</f>
      </c>
      <c r="U17" s="17" t="e">
        <f aca="true" t="shared" si="28" ref="U17:U36">Q17-P17</f>
        <v>#VALUE!</v>
      </c>
      <c r="V17" s="9" t="e">
        <f aca="true" t="shared" si="29" ref="V17:V36">RANK(R17,R$7:R$36,0)</f>
        <v>#VALUE!</v>
      </c>
      <c r="W17" s="21"/>
      <c r="X17" s="16">
        <f aca="true" t="shared" si="30" ref="X17:X36">IF(E17="",0,LARGE($E17:$I17,1))</f>
        <v>0</v>
      </c>
      <c r="Y17" s="16">
        <f aca="true" t="shared" si="31" ref="Y17:Y36">IF(F17="",0,LARGE($E17:$I17,2))</f>
        <v>0</v>
      </c>
      <c r="Z17" s="16">
        <f aca="true" t="shared" si="32" ref="Z17:Z36">IF(G17="",0,LARGE($E17:$I17,3))</f>
        <v>0</v>
      </c>
      <c r="AA17" s="16">
        <f aca="true" t="shared" si="33" ref="AA17:AA36">IF(H17="",0,LARGE($E17:$I17,4))</f>
        <v>0</v>
      </c>
      <c r="AB17" s="16">
        <f aca="true" t="shared" si="34" ref="AB17:AB36">IF(I17="",0,LARGE($E17:$I17,5))</f>
        <v>0</v>
      </c>
      <c r="AC17" s="16">
        <f aca="true" t="shared" si="35" ref="AC17:AC36">SUM(Y17:AA17)</f>
        <v>0</v>
      </c>
      <c r="AD17" s="16"/>
      <c r="AE17" s="16">
        <f aca="true" t="shared" si="36" ref="AE17:AE36">IF(K17="",0,LARGE($K17:$O17,1))</f>
        <v>0</v>
      </c>
      <c r="AF17" s="16">
        <f aca="true" t="shared" si="37" ref="AF17:AF36">IF(L17="",0,LARGE($K17:$O17,2))</f>
        <v>0</v>
      </c>
      <c r="AG17" s="16">
        <f aca="true" t="shared" si="38" ref="AG17:AG36">IF(M17="",0,LARGE($K17:$O17,3))</f>
        <v>0</v>
      </c>
      <c r="AH17" s="16">
        <f aca="true" t="shared" si="39" ref="AH17:AH36">IF(N17="",0,LARGE($K17:$O17,4))</f>
        <v>0</v>
      </c>
      <c r="AI17" s="16">
        <f aca="true" t="shared" si="40" ref="AI17:AI36">IF(O17="",0,LARGE($K17:$O17,5))</f>
        <v>0</v>
      </c>
      <c r="AJ17" s="16">
        <f aca="true" t="shared" si="41" ref="AJ17:AJ36">SUM(AF17:AH17)</f>
        <v>0</v>
      </c>
      <c r="AK17" s="22"/>
      <c r="AL17" s="9">
        <f aca="true" t="shared" si="42" ref="AL17:AL36">IF(R17="",0,R17*1000000)</f>
        <v>0</v>
      </c>
      <c r="AM17" s="9">
        <f aca="true" t="shared" si="43" ref="AM17:AM36">IF(Q17="",0,Q17*1000)</f>
        <v>0</v>
      </c>
      <c r="AN17" s="19">
        <f aca="true" t="shared" si="44" ref="AN17:AN36">SUM(K17:O17)/1000</f>
        <v>0</v>
      </c>
      <c r="AO17" s="19">
        <f aca="true" t="shared" si="45" ref="AO17:AO36">ROUND(AL17+AM17-P17+AN17,4)</f>
        <v>0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57"/>
      <c r="F18" s="57"/>
      <c r="G18" s="57"/>
      <c r="H18" s="57"/>
      <c r="I18" s="57"/>
      <c r="J18" s="58">
        <f t="shared" si="23"/>
      </c>
      <c r="K18" s="59"/>
      <c r="L18" s="59"/>
      <c r="M18" s="59"/>
      <c r="N18" s="59"/>
      <c r="O18" s="59"/>
      <c r="P18" s="59"/>
      <c r="Q18" s="58">
        <f t="shared" si="24"/>
      </c>
      <c r="R18" s="58">
        <f t="shared" si="25"/>
      </c>
      <c r="S18" s="62">
        <f t="shared" si="26"/>
      </c>
      <c r="T18" s="2">
        <f t="shared" si="27"/>
      </c>
      <c r="U18" s="17" t="e">
        <f t="shared" si="28"/>
        <v>#VALUE!</v>
      </c>
      <c r="V18" s="9" t="e">
        <f t="shared" si="29"/>
        <v>#VALUE!</v>
      </c>
      <c r="W18" s="21"/>
      <c r="X18" s="16">
        <f t="shared" si="30"/>
        <v>0</v>
      </c>
      <c r="Y18" s="16">
        <f t="shared" si="31"/>
        <v>0</v>
      </c>
      <c r="Z18" s="16">
        <f t="shared" si="32"/>
        <v>0</v>
      </c>
      <c r="AA18" s="16">
        <f t="shared" si="33"/>
        <v>0</v>
      </c>
      <c r="AB18" s="16">
        <f t="shared" si="34"/>
        <v>0</v>
      </c>
      <c r="AC18" s="16">
        <f t="shared" si="35"/>
        <v>0</v>
      </c>
      <c r="AD18" s="16"/>
      <c r="AE18" s="16">
        <f t="shared" si="36"/>
        <v>0</v>
      </c>
      <c r="AF18" s="16">
        <f t="shared" si="37"/>
        <v>0</v>
      </c>
      <c r="AG18" s="16">
        <f t="shared" si="38"/>
        <v>0</v>
      </c>
      <c r="AH18" s="16">
        <f t="shared" si="39"/>
        <v>0</v>
      </c>
      <c r="AI18" s="16">
        <f t="shared" si="40"/>
        <v>0</v>
      </c>
      <c r="AJ18" s="16">
        <f t="shared" si="41"/>
        <v>0</v>
      </c>
      <c r="AK18" s="22"/>
      <c r="AL18" s="9">
        <f t="shared" si="42"/>
        <v>0</v>
      </c>
      <c r="AM18" s="9">
        <f t="shared" si="43"/>
        <v>0</v>
      </c>
      <c r="AN18" s="19">
        <f t="shared" si="44"/>
        <v>0</v>
      </c>
      <c r="AO18" s="19">
        <f t="shared" si="45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57"/>
      <c r="F19" s="57"/>
      <c r="G19" s="57"/>
      <c r="H19" s="57"/>
      <c r="I19" s="57"/>
      <c r="J19" s="58">
        <f t="shared" si="23"/>
      </c>
      <c r="K19" s="59"/>
      <c r="L19" s="59"/>
      <c r="M19" s="59"/>
      <c r="N19" s="59"/>
      <c r="O19" s="59"/>
      <c r="P19" s="59"/>
      <c r="Q19" s="58">
        <f t="shared" si="24"/>
      </c>
      <c r="R19" s="58">
        <f t="shared" si="25"/>
      </c>
      <c r="S19" s="62">
        <f t="shared" si="26"/>
      </c>
      <c r="T19" s="2">
        <f t="shared" si="27"/>
      </c>
      <c r="U19" s="17" t="e">
        <f t="shared" si="28"/>
        <v>#VALUE!</v>
      </c>
      <c r="V19" s="9" t="e">
        <f t="shared" si="29"/>
        <v>#VALUE!</v>
      </c>
      <c r="W19" s="9"/>
      <c r="X19" s="16">
        <f t="shared" si="30"/>
        <v>0</v>
      </c>
      <c r="Y19" s="16">
        <f t="shared" si="31"/>
        <v>0</v>
      </c>
      <c r="Z19" s="16">
        <f t="shared" si="32"/>
        <v>0</v>
      </c>
      <c r="AA19" s="16">
        <f t="shared" si="33"/>
        <v>0</v>
      </c>
      <c r="AB19" s="16">
        <f t="shared" si="34"/>
        <v>0</v>
      </c>
      <c r="AC19" s="17">
        <f t="shared" si="35"/>
        <v>0</v>
      </c>
      <c r="AD19" s="17"/>
      <c r="AE19" s="16">
        <f t="shared" si="36"/>
        <v>0</v>
      </c>
      <c r="AF19" s="16">
        <f t="shared" si="37"/>
        <v>0</v>
      </c>
      <c r="AG19" s="16">
        <f t="shared" si="38"/>
        <v>0</v>
      </c>
      <c r="AH19" s="16">
        <f t="shared" si="39"/>
        <v>0</v>
      </c>
      <c r="AI19" s="16">
        <f t="shared" si="40"/>
        <v>0</v>
      </c>
      <c r="AJ19" s="17">
        <f t="shared" si="41"/>
        <v>0</v>
      </c>
      <c r="AK19" s="18"/>
      <c r="AL19" s="9">
        <f t="shared" si="42"/>
        <v>0</v>
      </c>
      <c r="AM19" s="9">
        <f t="shared" si="43"/>
        <v>0</v>
      </c>
      <c r="AN19" s="19">
        <f t="shared" si="44"/>
        <v>0</v>
      </c>
      <c r="AO19" s="19">
        <f t="shared" si="45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57"/>
      <c r="F20" s="57"/>
      <c r="G20" s="57"/>
      <c r="H20" s="57"/>
      <c r="I20" s="57"/>
      <c r="J20" s="58">
        <f t="shared" si="23"/>
      </c>
      <c r="K20" s="59"/>
      <c r="L20" s="59"/>
      <c r="M20" s="59"/>
      <c r="N20" s="59"/>
      <c r="O20" s="59"/>
      <c r="P20" s="59"/>
      <c r="Q20" s="58">
        <f t="shared" si="24"/>
      </c>
      <c r="R20" s="58">
        <f t="shared" si="25"/>
      </c>
      <c r="S20" s="62">
        <f t="shared" si="26"/>
      </c>
      <c r="T20" s="2">
        <f t="shared" si="27"/>
      </c>
      <c r="U20" s="17" t="e">
        <f t="shared" si="28"/>
        <v>#VALUE!</v>
      </c>
      <c r="V20" s="9" t="e">
        <f t="shared" si="29"/>
        <v>#VALUE!</v>
      </c>
      <c r="W20" s="9"/>
      <c r="X20" s="16">
        <f t="shared" si="30"/>
        <v>0</v>
      </c>
      <c r="Y20" s="16">
        <f t="shared" si="31"/>
        <v>0</v>
      </c>
      <c r="Z20" s="16">
        <f t="shared" si="32"/>
        <v>0</v>
      </c>
      <c r="AA20" s="16">
        <f t="shared" si="33"/>
        <v>0</v>
      </c>
      <c r="AB20" s="16">
        <f t="shared" si="34"/>
        <v>0</v>
      </c>
      <c r="AC20" s="17">
        <f t="shared" si="35"/>
        <v>0</v>
      </c>
      <c r="AD20" s="17"/>
      <c r="AE20" s="16">
        <f t="shared" si="36"/>
        <v>0</v>
      </c>
      <c r="AF20" s="16">
        <f t="shared" si="37"/>
        <v>0</v>
      </c>
      <c r="AG20" s="16">
        <f t="shared" si="38"/>
        <v>0</v>
      </c>
      <c r="AH20" s="16">
        <f t="shared" si="39"/>
        <v>0</v>
      </c>
      <c r="AI20" s="16">
        <f t="shared" si="40"/>
        <v>0</v>
      </c>
      <c r="AJ20" s="17">
        <f t="shared" si="41"/>
        <v>0</v>
      </c>
      <c r="AK20" s="18"/>
      <c r="AL20" s="9">
        <f t="shared" si="42"/>
        <v>0</v>
      </c>
      <c r="AM20" s="9">
        <f t="shared" si="43"/>
        <v>0</v>
      </c>
      <c r="AN20" s="19">
        <f t="shared" si="44"/>
        <v>0</v>
      </c>
      <c r="AO20" s="19">
        <f t="shared" si="45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57"/>
      <c r="F21" s="57"/>
      <c r="G21" s="57"/>
      <c r="H21" s="57"/>
      <c r="I21" s="57"/>
      <c r="J21" s="58">
        <f t="shared" si="23"/>
      </c>
      <c r="K21" s="59"/>
      <c r="L21" s="59"/>
      <c r="M21" s="59"/>
      <c r="N21" s="59"/>
      <c r="O21" s="59"/>
      <c r="P21" s="59"/>
      <c r="Q21" s="58">
        <f t="shared" si="24"/>
      </c>
      <c r="R21" s="58">
        <f t="shared" si="25"/>
      </c>
      <c r="S21" s="62">
        <f t="shared" si="26"/>
      </c>
      <c r="T21" s="2">
        <f t="shared" si="27"/>
      </c>
      <c r="U21" s="17" t="e">
        <f t="shared" si="28"/>
        <v>#VALUE!</v>
      </c>
      <c r="V21" s="9" t="e">
        <f t="shared" si="29"/>
        <v>#VALUE!</v>
      </c>
      <c r="W21" s="9"/>
      <c r="X21" s="16">
        <f t="shared" si="30"/>
        <v>0</v>
      </c>
      <c r="Y21" s="16">
        <f t="shared" si="31"/>
        <v>0</v>
      </c>
      <c r="Z21" s="16">
        <f t="shared" si="32"/>
        <v>0</v>
      </c>
      <c r="AA21" s="16">
        <f t="shared" si="33"/>
        <v>0</v>
      </c>
      <c r="AB21" s="16">
        <f t="shared" si="34"/>
        <v>0</v>
      </c>
      <c r="AC21" s="17">
        <f t="shared" si="35"/>
        <v>0</v>
      </c>
      <c r="AD21" s="17"/>
      <c r="AE21" s="16">
        <f t="shared" si="36"/>
        <v>0</v>
      </c>
      <c r="AF21" s="16">
        <f t="shared" si="37"/>
        <v>0</v>
      </c>
      <c r="AG21" s="16">
        <f t="shared" si="38"/>
        <v>0</v>
      </c>
      <c r="AH21" s="16">
        <f t="shared" si="39"/>
        <v>0</v>
      </c>
      <c r="AI21" s="16">
        <f t="shared" si="40"/>
        <v>0</v>
      </c>
      <c r="AJ21" s="17">
        <f t="shared" si="41"/>
        <v>0</v>
      </c>
      <c r="AK21" s="18"/>
      <c r="AL21" s="9">
        <f t="shared" si="42"/>
        <v>0</v>
      </c>
      <c r="AM21" s="9">
        <f t="shared" si="43"/>
        <v>0</v>
      </c>
      <c r="AN21" s="19">
        <f t="shared" si="44"/>
        <v>0</v>
      </c>
      <c r="AO21" s="19">
        <f t="shared" si="45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57"/>
      <c r="F22" s="57"/>
      <c r="G22" s="57"/>
      <c r="H22" s="57"/>
      <c r="I22" s="57"/>
      <c r="J22" s="58">
        <f t="shared" si="23"/>
      </c>
      <c r="K22" s="59"/>
      <c r="L22" s="59"/>
      <c r="M22" s="59"/>
      <c r="N22" s="59"/>
      <c r="O22" s="59"/>
      <c r="P22" s="59"/>
      <c r="Q22" s="58">
        <f t="shared" si="24"/>
      </c>
      <c r="R22" s="58">
        <f t="shared" si="25"/>
      </c>
      <c r="S22" s="62">
        <f t="shared" si="26"/>
      </c>
      <c r="T22" s="2">
        <f t="shared" si="27"/>
      </c>
      <c r="U22" s="17" t="e">
        <f t="shared" si="28"/>
        <v>#VALUE!</v>
      </c>
      <c r="V22" s="9" t="e">
        <f t="shared" si="29"/>
        <v>#VALUE!</v>
      </c>
      <c r="W22" s="9"/>
      <c r="X22" s="16">
        <f t="shared" si="30"/>
        <v>0</v>
      </c>
      <c r="Y22" s="16">
        <f t="shared" si="31"/>
        <v>0</v>
      </c>
      <c r="Z22" s="16">
        <f t="shared" si="32"/>
        <v>0</v>
      </c>
      <c r="AA22" s="16">
        <f t="shared" si="33"/>
        <v>0</v>
      </c>
      <c r="AB22" s="16">
        <f t="shared" si="34"/>
        <v>0</v>
      </c>
      <c r="AC22" s="17">
        <f t="shared" si="35"/>
        <v>0</v>
      </c>
      <c r="AD22" s="17"/>
      <c r="AE22" s="16">
        <f t="shared" si="36"/>
        <v>0</v>
      </c>
      <c r="AF22" s="16">
        <f t="shared" si="37"/>
        <v>0</v>
      </c>
      <c r="AG22" s="16">
        <f t="shared" si="38"/>
        <v>0</v>
      </c>
      <c r="AH22" s="16">
        <f t="shared" si="39"/>
        <v>0</v>
      </c>
      <c r="AI22" s="16">
        <f t="shared" si="40"/>
        <v>0</v>
      </c>
      <c r="AJ22" s="17">
        <f t="shared" si="41"/>
        <v>0</v>
      </c>
      <c r="AK22" s="18"/>
      <c r="AL22" s="9">
        <f t="shared" si="42"/>
        <v>0</v>
      </c>
      <c r="AM22" s="9">
        <f t="shared" si="43"/>
        <v>0</v>
      </c>
      <c r="AN22" s="19">
        <f t="shared" si="44"/>
        <v>0</v>
      </c>
      <c r="AO22" s="19">
        <f t="shared" si="45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57"/>
      <c r="F23" s="57"/>
      <c r="G23" s="57"/>
      <c r="H23" s="57"/>
      <c r="I23" s="57"/>
      <c r="J23" s="58">
        <f t="shared" si="23"/>
      </c>
      <c r="K23" s="59"/>
      <c r="L23" s="59"/>
      <c r="M23" s="59"/>
      <c r="N23" s="59"/>
      <c r="O23" s="59"/>
      <c r="P23" s="59"/>
      <c r="Q23" s="58">
        <f t="shared" si="24"/>
      </c>
      <c r="R23" s="58">
        <f t="shared" si="25"/>
      </c>
      <c r="S23" s="62">
        <f t="shared" si="26"/>
      </c>
      <c r="T23" s="2">
        <f t="shared" si="27"/>
      </c>
      <c r="U23" s="17" t="e">
        <f t="shared" si="28"/>
        <v>#VALUE!</v>
      </c>
      <c r="V23" s="9" t="e">
        <f t="shared" si="29"/>
        <v>#VALUE!</v>
      </c>
      <c r="W23" s="9"/>
      <c r="X23" s="16">
        <f t="shared" si="30"/>
        <v>0</v>
      </c>
      <c r="Y23" s="16">
        <f t="shared" si="31"/>
        <v>0</v>
      </c>
      <c r="Z23" s="16">
        <f t="shared" si="32"/>
        <v>0</v>
      </c>
      <c r="AA23" s="16">
        <f t="shared" si="33"/>
        <v>0</v>
      </c>
      <c r="AB23" s="16">
        <f t="shared" si="34"/>
        <v>0</v>
      </c>
      <c r="AC23" s="17">
        <f t="shared" si="35"/>
        <v>0</v>
      </c>
      <c r="AD23" s="17"/>
      <c r="AE23" s="16">
        <f t="shared" si="36"/>
        <v>0</v>
      </c>
      <c r="AF23" s="16">
        <f t="shared" si="37"/>
        <v>0</v>
      </c>
      <c r="AG23" s="16">
        <f t="shared" si="38"/>
        <v>0</v>
      </c>
      <c r="AH23" s="16">
        <f t="shared" si="39"/>
        <v>0</v>
      </c>
      <c r="AI23" s="16">
        <f t="shared" si="40"/>
        <v>0</v>
      </c>
      <c r="AJ23" s="17">
        <f t="shared" si="41"/>
        <v>0</v>
      </c>
      <c r="AK23" s="18"/>
      <c r="AL23" s="9">
        <f t="shared" si="42"/>
        <v>0</v>
      </c>
      <c r="AM23" s="9">
        <f t="shared" si="43"/>
        <v>0</v>
      </c>
      <c r="AN23" s="19">
        <f t="shared" si="44"/>
        <v>0</v>
      </c>
      <c r="AO23" s="19">
        <f t="shared" si="45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57"/>
      <c r="F24" s="57"/>
      <c r="G24" s="57"/>
      <c r="H24" s="57"/>
      <c r="I24" s="57"/>
      <c r="J24" s="58">
        <f t="shared" si="23"/>
      </c>
      <c r="K24" s="59"/>
      <c r="L24" s="59"/>
      <c r="M24" s="59"/>
      <c r="N24" s="59"/>
      <c r="O24" s="59"/>
      <c r="P24" s="59"/>
      <c r="Q24" s="58">
        <f t="shared" si="24"/>
      </c>
      <c r="R24" s="58">
        <f t="shared" si="25"/>
      </c>
      <c r="S24" s="62">
        <f t="shared" si="26"/>
      </c>
      <c r="T24" s="2">
        <f t="shared" si="27"/>
      </c>
      <c r="U24" s="17" t="e">
        <f t="shared" si="28"/>
        <v>#VALUE!</v>
      </c>
      <c r="V24" s="9" t="e">
        <f t="shared" si="29"/>
        <v>#VALUE!</v>
      </c>
      <c r="W24" s="9"/>
      <c r="X24" s="16">
        <f t="shared" si="30"/>
        <v>0</v>
      </c>
      <c r="Y24" s="16">
        <f t="shared" si="31"/>
        <v>0</v>
      </c>
      <c r="Z24" s="16">
        <f t="shared" si="32"/>
        <v>0</v>
      </c>
      <c r="AA24" s="16">
        <f t="shared" si="33"/>
        <v>0</v>
      </c>
      <c r="AB24" s="16">
        <f t="shared" si="34"/>
        <v>0</v>
      </c>
      <c r="AC24" s="17">
        <f t="shared" si="35"/>
        <v>0</v>
      </c>
      <c r="AD24" s="17"/>
      <c r="AE24" s="16">
        <f t="shared" si="36"/>
        <v>0</v>
      </c>
      <c r="AF24" s="16">
        <f t="shared" si="37"/>
        <v>0</v>
      </c>
      <c r="AG24" s="16">
        <f t="shared" si="38"/>
        <v>0</v>
      </c>
      <c r="AH24" s="16">
        <f t="shared" si="39"/>
        <v>0</v>
      </c>
      <c r="AI24" s="16">
        <f t="shared" si="40"/>
        <v>0</v>
      </c>
      <c r="AJ24" s="17">
        <f t="shared" si="41"/>
        <v>0</v>
      </c>
      <c r="AK24" s="18"/>
      <c r="AL24" s="9">
        <f t="shared" si="42"/>
        <v>0</v>
      </c>
      <c r="AM24" s="9">
        <f t="shared" si="43"/>
        <v>0</v>
      </c>
      <c r="AN24" s="19">
        <f t="shared" si="44"/>
        <v>0</v>
      </c>
      <c r="AO24" s="19">
        <f t="shared" si="45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57"/>
      <c r="F25" s="57"/>
      <c r="G25" s="57"/>
      <c r="H25" s="57"/>
      <c r="I25" s="57"/>
      <c r="J25" s="58">
        <f t="shared" si="23"/>
      </c>
      <c r="K25" s="59"/>
      <c r="L25" s="59"/>
      <c r="M25" s="59"/>
      <c r="N25" s="59"/>
      <c r="O25" s="59"/>
      <c r="P25" s="59"/>
      <c r="Q25" s="58">
        <f t="shared" si="24"/>
      </c>
      <c r="R25" s="58">
        <f t="shared" si="25"/>
      </c>
      <c r="S25" s="62">
        <f t="shared" si="26"/>
      </c>
      <c r="T25" s="2">
        <f t="shared" si="27"/>
      </c>
      <c r="U25" s="17" t="e">
        <f t="shared" si="28"/>
        <v>#VALUE!</v>
      </c>
      <c r="V25" s="9" t="e">
        <f t="shared" si="29"/>
        <v>#VALUE!</v>
      </c>
      <c r="W25" s="9"/>
      <c r="X25" s="16">
        <f t="shared" si="30"/>
        <v>0</v>
      </c>
      <c r="Y25" s="16">
        <f t="shared" si="31"/>
        <v>0</v>
      </c>
      <c r="Z25" s="16">
        <f t="shared" si="32"/>
        <v>0</v>
      </c>
      <c r="AA25" s="16">
        <f t="shared" si="33"/>
        <v>0</v>
      </c>
      <c r="AB25" s="16">
        <f t="shared" si="34"/>
        <v>0</v>
      </c>
      <c r="AC25" s="17">
        <f t="shared" si="35"/>
        <v>0</v>
      </c>
      <c r="AD25" s="17"/>
      <c r="AE25" s="16">
        <f t="shared" si="36"/>
        <v>0</v>
      </c>
      <c r="AF25" s="16">
        <f t="shared" si="37"/>
        <v>0</v>
      </c>
      <c r="AG25" s="16">
        <f t="shared" si="38"/>
        <v>0</v>
      </c>
      <c r="AH25" s="16">
        <f t="shared" si="39"/>
        <v>0</v>
      </c>
      <c r="AI25" s="16">
        <f t="shared" si="40"/>
        <v>0</v>
      </c>
      <c r="AJ25" s="17">
        <f t="shared" si="41"/>
        <v>0</v>
      </c>
      <c r="AK25" s="18"/>
      <c r="AL25" s="9">
        <f t="shared" si="42"/>
        <v>0</v>
      </c>
      <c r="AM25" s="9">
        <f t="shared" si="43"/>
        <v>0</v>
      </c>
      <c r="AN25" s="19">
        <f t="shared" si="44"/>
        <v>0</v>
      </c>
      <c r="AO25" s="19">
        <f t="shared" si="45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57"/>
      <c r="F26" s="57"/>
      <c r="G26" s="57"/>
      <c r="H26" s="57"/>
      <c r="I26" s="57"/>
      <c r="J26" s="58">
        <f t="shared" si="23"/>
      </c>
      <c r="K26" s="59"/>
      <c r="L26" s="59"/>
      <c r="M26" s="59"/>
      <c r="N26" s="59"/>
      <c r="O26" s="59"/>
      <c r="P26" s="59"/>
      <c r="Q26" s="58">
        <f t="shared" si="24"/>
      </c>
      <c r="R26" s="58">
        <f t="shared" si="25"/>
      </c>
      <c r="S26" s="62">
        <f t="shared" si="26"/>
      </c>
      <c r="T26" s="2">
        <f t="shared" si="27"/>
      </c>
      <c r="U26" s="17" t="e">
        <f t="shared" si="28"/>
        <v>#VALUE!</v>
      </c>
      <c r="V26" s="9" t="e">
        <f t="shared" si="29"/>
        <v>#VALUE!</v>
      </c>
      <c r="W26" s="9"/>
      <c r="X26" s="16">
        <f t="shared" si="30"/>
        <v>0</v>
      </c>
      <c r="Y26" s="16">
        <f t="shared" si="31"/>
        <v>0</v>
      </c>
      <c r="Z26" s="16">
        <f t="shared" si="32"/>
        <v>0</v>
      </c>
      <c r="AA26" s="16">
        <f t="shared" si="33"/>
        <v>0</v>
      </c>
      <c r="AB26" s="16">
        <f t="shared" si="34"/>
        <v>0</v>
      </c>
      <c r="AC26" s="17">
        <f t="shared" si="35"/>
        <v>0</v>
      </c>
      <c r="AD26" s="17"/>
      <c r="AE26" s="16">
        <f t="shared" si="36"/>
        <v>0</v>
      </c>
      <c r="AF26" s="16">
        <f t="shared" si="37"/>
        <v>0</v>
      </c>
      <c r="AG26" s="16">
        <f t="shared" si="38"/>
        <v>0</v>
      </c>
      <c r="AH26" s="16">
        <f t="shared" si="39"/>
        <v>0</v>
      </c>
      <c r="AI26" s="16">
        <f t="shared" si="40"/>
        <v>0</v>
      </c>
      <c r="AJ26" s="17">
        <f t="shared" si="41"/>
        <v>0</v>
      </c>
      <c r="AK26" s="18"/>
      <c r="AL26" s="9">
        <f t="shared" si="42"/>
        <v>0</v>
      </c>
      <c r="AM26" s="9">
        <f t="shared" si="43"/>
        <v>0</v>
      </c>
      <c r="AN26" s="19">
        <f t="shared" si="44"/>
        <v>0</v>
      </c>
      <c r="AO26" s="19">
        <f t="shared" si="45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57"/>
      <c r="F27" s="57"/>
      <c r="G27" s="57"/>
      <c r="H27" s="57"/>
      <c r="I27" s="57"/>
      <c r="J27" s="58">
        <f t="shared" si="23"/>
      </c>
      <c r="K27" s="59"/>
      <c r="L27" s="59"/>
      <c r="M27" s="59"/>
      <c r="N27" s="59"/>
      <c r="O27" s="59"/>
      <c r="P27" s="59"/>
      <c r="Q27" s="58">
        <f t="shared" si="24"/>
      </c>
      <c r="R27" s="58">
        <f t="shared" si="25"/>
      </c>
      <c r="S27" s="62">
        <f t="shared" si="26"/>
      </c>
      <c r="T27" s="2">
        <f t="shared" si="27"/>
      </c>
      <c r="U27" s="17" t="e">
        <f t="shared" si="28"/>
        <v>#VALUE!</v>
      </c>
      <c r="V27" s="9" t="e">
        <f t="shared" si="29"/>
        <v>#VALUE!</v>
      </c>
      <c r="W27" s="9"/>
      <c r="X27" s="16">
        <f t="shared" si="30"/>
        <v>0</v>
      </c>
      <c r="Y27" s="16">
        <f t="shared" si="31"/>
        <v>0</v>
      </c>
      <c r="Z27" s="16">
        <f t="shared" si="32"/>
        <v>0</v>
      </c>
      <c r="AA27" s="16">
        <f t="shared" si="33"/>
        <v>0</v>
      </c>
      <c r="AB27" s="16">
        <f t="shared" si="34"/>
        <v>0</v>
      </c>
      <c r="AC27" s="17">
        <f t="shared" si="35"/>
        <v>0</v>
      </c>
      <c r="AD27" s="17"/>
      <c r="AE27" s="16">
        <f t="shared" si="36"/>
        <v>0</v>
      </c>
      <c r="AF27" s="16">
        <f t="shared" si="37"/>
        <v>0</v>
      </c>
      <c r="AG27" s="16">
        <f t="shared" si="38"/>
        <v>0</v>
      </c>
      <c r="AH27" s="16">
        <f t="shared" si="39"/>
        <v>0</v>
      </c>
      <c r="AI27" s="16">
        <f t="shared" si="40"/>
        <v>0</v>
      </c>
      <c r="AJ27" s="17">
        <f t="shared" si="41"/>
        <v>0</v>
      </c>
      <c r="AK27" s="18"/>
      <c r="AL27" s="9">
        <f t="shared" si="42"/>
        <v>0</v>
      </c>
      <c r="AM27" s="9">
        <f t="shared" si="43"/>
        <v>0</v>
      </c>
      <c r="AN27" s="19">
        <f t="shared" si="44"/>
        <v>0</v>
      </c>
      <c r="AO27" s="19">
        <f t="shared" si="45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57"/>
      <c r="F28" s="57"/>
      <c r="G28" s="57"/>
      <c r="H28" s="57"/>
      <c r="I28" s="57"/>
      <c r="J28" s="58">
        <f t="shared" si="23"/>
      </c>
      <c r="K28" s="59"/>
      <c r="L28" s="59"/>
      <c r="M28" s="59"/>
      <c r="N28" s="59"/>
      <c r="O28" s="59"/>
      <c r="P28" s="59"/>
      <c r="Q28" s="58">
        <f t="shared" si="24"/>
      </c>
      <c r="R28" s="58">
        <f t="shared" si="25"/>
      </c>
      <c r="S28" s="62">
        <f t="shared" si="26"/>
      </c>
      <c r="T28" s="2">
        <f t="shared" si="27"/>
      </c>
      <c r="U28" s="17" t="e">
        <f t="shared" si="28"/>
        <v>#VALUE!</v>
      </c>
      <c r="V28" s="9" t="e">
        <f t="shared" si="29"/>
        <v>#VALUE!</v>
      </c>
      <c r="W28" s="9"/>
      <c r="X28" s="16">
        <f t="shared" si="30"/>
        <v>0</v>
      </c>
      <c r="Y28" s="16">
        <f t="shared" si="31"/>
        <v>0</v>
      </c>
      <c r="Z28" s="16">
        <f t="shared" si="32"/>
        <v>0</v>
      </c>
      <c r="AA28" s="16">
        <f t="shared" si="33"/>
        <v>0</v>
      </c>
      <c r="AB28" s="16">
        <f t="shared" si="34"/>
        <v>0</v>
      </c>
      <c r="AC28" s="17">
        <f t="shared" si="35"/>
        <v>0</v>
      </c>
      <c r="AD28" s="17"/>
      <c r="AE28" s="16">
        <f t="shared" si="36"/>
        <v>0</v>
      </c>
      <c r="AF28" s="16">
        <f t="shared" si="37"/>
        <v>0</v>
      </c>
      <c r="AG28" s="16">
        <f t="shared" si="38"/>
        <v>0</v>
      </c>
      <c r="AH28" s="16">
        <f t="shared" si="39"/>
        <v>0</v>
      </c>
      <c r="AI28" s="16">
        <f t="shared" si="40"/>
        <v>0</v>
      </c>
      <c r="AJ28" s="17">
        <f t="shared" si="41"/>
        <v>0</v>
      </c>
      <c r="AK28" s="18"/>
      <c r="AL28" s="9">
        <f t="shared" si="42"/>
        <v>0</v>
      </c>
      <c r="AM28" s="9">
        <f t="shared" si="43"/>
        <v>0</v>
      </c>
      <c r="AN28" s="19">
        <f t="shared" si="44"/>
        <v>0</v>
      </c>
      <c r="AO28" s="19">
        <f t="shared" si="45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57"/>
      <c r="F29" s="57"/>
      <c r="G29" s="57"/>
      <c r="H29" s="57"/>
      <c r="I29" s="57"/>
      <c r="J29" s="58">
        <f t="shared" si="23"/>
      </c>
      <c r="K29" s="59"/>
      <c r="L29" s="59"/>
      <c r="M29" s="59"/>
      <c r="N29" s="59"/>
      <c r="O29" s="59"/>
      <c r="P29" s="59"/>
      <c r="Q29" s="58">
        <f t="shared" si="24"/>
      </c>
      <c r="R29" s="58">
        <f t="shared" si="25"/>
      </c>
      <c r="S29" s="62">
        <f t="shared" si="26"/>
      </c>
      <c r="T29" s="2">
        <f t="shared" si="27"/>
      </c>
      <c r="U29" s="17" t="e">
        <f t="shared" si="28"/>
        <v>#VALUE!</v>
      </c>
      <c r="V29" s="9" t="e">
        <f t="shared" si="29"/>
        <v>#VALUE!</v>
      </c>
      <c r="W29" s="9"/>
      <c r="X29" s="16">
        <f t="shared" si="30"/>
        <v>0</v>
      </c>
      <c r="Y29" s="16">
        <f t="shared" si="31"/>
        <v>0</v>
      </c>
      <c r="Z29" s="16">
        <f t="shared" si="32"/>
        <v>0</v>
      </c>
      <c r="AA29" s="16">
        <f t="shared" si="33"/>
        <v>0</v>
      </c>
      <c r="AB29" s="16">
        <f t="shared" si="34"/>
        <v>0</v>
      </c>
      <c r="AC29" s="17">
        <f t="shared" si="35"/>
        <v>0</v>
      </c>
      <c r="AD29" s="17"/>
      <c r="AE29" s="16">
        <f t="shared" si="36"/>
        <v>0</v>
      </c>
      <c r="AF29" s="16">
        <f t="shared" si="37"/>
        <v>0</v>
      </c>
      <c r="AG29" s="16">
        <f t="shared" si="38"/>
        <v>0</v>
      </c>
      <c r="AH29" s="16">
        <f t="shared" si="39"/>
        <v>0</v>
      </c>
      <c r="AI29" s="16">
        <f t="shared" si="40"/>
        <v>0</v>
      </c>
      <c r="AJ29" s="17">
        <f t="shared" si="41"/>
        <v>0</v>
      </c>
      <c r="AK29" s="18"/>
      <c r="AL29" s="9">
        <f t="shared" si="42"/>
        <v>0</v>
      </c>
      <c r="AM29" s="9">
        <f t="shared" si="43"/>
        <v>0</v>
      </c>
      <c r="AN29" s="19">
        <f t="shared" si="44"/>
        <v>0</v>
      </c>
      <c r="AO29" s="19">
        <f t="shared" si="45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57"/>
      <c r="F30" s="57"/>
      <c r="G30" s="57"/>
      <c r="H30" s="57"/>
      <c r="I30" s="57"/>
      <c r="J30" s="58">
        <f t="shared" si="23"/>
      </c>
      <c r="K30" s="59"/>
      <c r="L30" s="59"/>
      <c r="M30" s="59"/>
      <c r="N30" s="59"/>
      <c r="O30" s="59"/>
      <c r="P30" s="59"/>
      <c r="Q30" s="58">
        <f t="shared" si="24"/>
      </c>
      <c r="R30" s="58">
        <f t="shared" si="25"/>
      </c>
      <c r="S30" s="62">
        <f t="shared" si="26"/>
      </c>
      <c r="T30" s="2">
        <f t="shared" si="27"/>
      </c>
      <c r="U30" s="17" t="e">
        <f t="shared" si="28"/>
        <v>#VALUE!</v>
      </c>
      <c r="V30" s="9" t="e">
        <f t="shared" si="29"/>
        <v>#VALUE!</v>
      </c>
      <c r="X30" s="16">
        <f t="shared" si="30"/>
        <v>0</v>
      </c>
      <c r="Y30" s="16">
        <f t="shared" si="31"/>
        <v>0</v>
      </c>
      <c r="Z30" s="16">
        <f t="shared" si="32"/>
        <v>0</v>
      </c>
      <c r="AA30" s="16">
        <f t="shared" si="33"/>
        <v>0</v>
      </c>
      <c r="AB30" s="16">
        <f t="shared" si="34"/>
        <v>0</v>
      </c>
      <c r="AC30" s="17">
        <f t="shared" si="35"/>
        <v>0</v>
      </c>
      <c r="AD30" s="17"/>
      <c r="AE30" s="16">
        <f t="shared" si="36"/>
        <v>0</v>
      </c>
      <c r="AF30" s="16">
        <f t="shared" si="37"/>
        <v>0</v>
      </c>
      <c r="AG30" s="16">
        <f t="shared" si="38"/>
        <v>0</v>
      </c>
      <c r="AH30" s="16">
        <f t="shared" si="39"/>
        <v>0</v>
      </c>
      <c r="AI30" s="16">
        <f t="shared" si="40"/>
        <v>0</v>
      </c>
      <c r="AJ30" s="17">
        <f t="shared" si="41"/>
        <v>0</v>
      </c>
      <c r="AK30" s="18"/>
      <c r="AL30" s="9">
        <f t="shared" si="42"/>
        <v>0</v>
      </c>
      <c r="AM30" s="9">
        <f t="shared" si="43"/>
        <v>0</v>
      </c>
      <c r="AN30" s="19">
        <f t="shared" si="44"/>
        <v>0</v>
      </c>
      <c r="AO30" s="19">
        <f t="shared" si="45"/>
        <v>0</v>
      </c>
    </row>
    <row r="31" spans="1:41" ht="18" customHeight="1" hidden="1">
      <c r="A31" s="4">
        <v>25</v>
      </c>
      <c r="B31" s="78"/>
      <c r="C31" s="7"/>
      <c r="D31" s="7"/>
      <c r="E31" s="57"/>
      <c r="F31" s="57"/>
      <c r="G31" s="57"/>
      <c r="H31" s="57"/>
      <c r="I31" s="57"/>
      <c r="J31" s="58">
        <f t="shared" si="23"/>
      </c>
      <c r="K31" s="59"/>
      <c r="L31" s="59"/>
      <c r="M31" s="59"/>
      <c r="N31" s="59"/>
      <c r="O31" s="59"/>
      <c r="P31" s="59"/>
      <c r="Q31" s="58">
        <f t="shared" si="24"/>
      </c>
      <c r="R31" s="58">
        <f t="shared" si="25"/>
      </c>
      <c r="S31" s="62">
        <f t="shared" si="26"/>
      </c>
      <c r="T31" s="2">
        <f t="shared" si="27"/>
      </c>
      <c r="U31" s="17" t="e">
        <f t="shared" si="28"/>
        <v>#VALUE!</v>
      </c>
      <c r="V31" s="9" t="e">
        <f t="shared" si="29"/>
        <v>#VALUE!</v>
      </c>
      <c r="X31" s="16">
        <f t="shared" si="30"/>
        <v>0</v>
      </c>
      <c r="Y31" s="16">
        <f t="shared" si="31"/>
        <v>0</v>
      </c>
      <c r="Z31" s="16">
        <f t="shared" si="32"/>
        <v>0</v>
      </c>
      <c r="AA31" s="16">
        <f t="shared" si="33"/>
        <v>0</v>
      </c>
      <c r="AB31" s="16">
        <f t="shared" si="34"/>
        <v>0</v>
      </c>
      <c r="AC31" s="17">
        <f t="shared" si="35"/>
        <v>0</v>
      </c>
      <c r="AD31" s="17"/>
      <c r="AE31" s="16">
        <f t="shared" si="36"/>
        <v>0</v>
      </c>
      <c r="AF31" s="16">
        <f t="shared" si="37"/>
        <v>0</v>
      </c>
      <c r="AG31" s="16">
        <f t="shared" si="38"/>
        <v>0</v>
      </c>
      <c r="AH31" s="16">
        <f t="shared" si="39"/>
        <v>0</v>
      </c>
      <c r="AI31" s="16">
        <f t="shared" si="40"/>
        <v>0</v>
      </c>
      <c r="AJ31" s="17">
        <f t="shared" si="41"/>
        <v>0</v>
      </c>
      <c r="AK31" s="18"/>
      <c r="AL31" s="9">
        <f t="shared" si="42"/>
        <v>0</v>
      </c>
      <c r="AM31" s="9">
        <f t="shared" si="43"/>
        <v>0</v>
      </c>
      <c r="AN31" s="19">
        <f t="shared" si="44"/>
        <v>0</v>
      </c>
      <c r="AO31" s="19">
        <f t="shared" si="45"/>
        <v>0</v>
      </c>
    </row>
    <row r="32" spans="1:41" ht="18" customHeight="1" hidden="1">
      <c r="A32" s="4">
        <v>26</v>
      </c>
      <c r="B32" s="78"/>
      <c r="C32" s="7"/>
      <c r="D32" s="7"/>
      <c r="E32" s="57"/>
      <c r="F32" s="57"/>
      <c r="G32" s="57"/>
      <c r="H32" s="57"/>
      <c r="I32" s="57"/>
      <c r="J32" s="58">
        <f t="shared" si="23"/>
      </c>
      <c r="K32" s="59"/>
      <c r="L32" s="59"/>
      <c r="M32" s="59"/>
      <c r="N32" s="59"/>
      <c r="O32" s="59"/>
      <c r="P32" s="59"/>
      <c r="Q32" s="58">
        <f t="shared" si="24"/>
      </c>
      <c r="R32" s="58">
        <f t="shared" si="25"/>
      </c>
      <c r="S32" s="62">
        <f t="shared" si="26"/>
      </c>
      <c r="T32" s="2">
        <f t="shared" si="27"/>
      </c>
      <c r="U32" s="17" t="e">
        <f t="shared" si="28"/>
        <v>#VALUE!</v>
      </c>
      <c r="V32" s="9" t="e">
        <f t="shared" si="29"/>
        <v>#VALUE!</v>
      </c>
      <c r="X32" s="16">
        <f t="shared" si="30"/>
        <v>0</v>
      </c>
      <c r="Y32" s="16">
        <f t="shared" si="31"/>
        <v>0</v>
      </c>
      <c r="Z32" s="16">
        <f t="shared" si="32"/>
        <v>0</v>
      </c>
      <c r="AA32" s="16">
        <f t="shared" si="33"/>
        <v>0</v>
      </c>
      <c r="AB32" s="16">
        <f t="shared" si="34"/>
        <v>0</v>
      </c>
      <c r="AC32" s="17">
        <f t="shared" si="35"/>
        <v>0</v>
      </c>
      <c r="AD32" s="17"/>
      <c r="AE32" s="16">
        <f t="shared" si="36"/>
        <v>0</v>
      </c>
      <c r="AF32" s="16">
        <f t="shared" si="37"/>
        <v>0</v>
      </c>
      <c r="AG32" s="16">
        <f t="shared" si="38"/>
        <v>0</v>
      </c>
      <c r="AH32" s="16">
        <f t="shared" si="39"/>
        <v>0</v>
      </c>
      <c r="AI32" s="16">
        <f t="shared" si="40"/>
        <v>0</v>
      </c>
      <c r="AJ32" s="17">
        <f t="shared" si="41"/>
        <v>0</v>
      </c>
      <c r="AK32" s="18"/>
      <c r="AL32" s="9">
        <f t="shared" si="42"/>
        <v>0</v>
      </c>
      <c r="AM32" s="9">
        <f t="shared" si="43"/>
        <v>0</v>
      </c>
      <c r="AN32" s="19">
        <f t="shared" si="44"/>
        <v>0</v>
      </c>
      <c r="AO32" s="19">
        <f t="shared" si="45"/>
        <v>0</v>
      </c>
    </row>
    <row r="33" spans="1:41" ht="18" customHeight="1" hidden="1">
      <c r="A33" s="4">
        <v>27</v>
      </c>
      <c r="B33" s="78"/>
      <c r="C33" s="7"/>
      <c r="D33" s="7"/>
      <c r="E33" s="57"/>
      <c r="F33" s="57"/>
      <c r="G33" s="57"/>
      <c r="H33" s="57"/>
      <c r="I33" s="57"/>
      <c r="J33" s="58">
        <f t="shared" si="23"/>
      </c>
      <c r="K33" s="59"/>
      <c r="L33" s="59"/>
      <c r="M33" s="59"/>
      <c r="N33" s="59"/>
      <c r="O33" s="59"/>
      <c r="P33" s="59"/>
      <c r="Q33" s="58">
        <f t="shared" si="24"/>
      </c>
      <c r="R33" s="58">
        <f t="shared" si="25"/>
      </c>
      <c r="S33" s="62">
        <f t="shared" si="26"/>
      </c>
      <c r="T33" s="2">
        <f t="shared" si="27"/>
      </c>
      <c r="U33" s="17" t="e">
        <f t="shared" si="28"/>
        <v>#VALUE!</v>
      </c>
      <c r="V33" s="9" t="e">
        <f t="shared" si="29"/>
        <v>#VALUE!</v>
      </c>
      <c r="X33" s="16">
        <f t="shared" si="30"/>
        <v>0</v>
      </c>
      <c r="Y33" s="16">
        <f t="shared" si="31"/>
        <v>0</v>
      </c>
      <c r="Z33" s="16">
        <f t="shared" si="32"/>
        <v>0</v>
      </c>
      <c r="AA33" s="16">
        <f t="shared" si="33"/>
        <v>0</v>
      </c>
      <c r="AB33" s="16">
        <f t="shared" si="34"/>
        <v>0</v>
      </c>
      <c r="AC33" s="17">
        <f t="shared" si="35"/>
        <v>0</v>
      </c>
      <c r="AD33" s="17"/>
      <c r="AE33" s="16">
        <f t="shared" si="36"/>
        <v>0</v>
      </c>
      <c r="AF33" s="16">
        <f t="shared" si="37"/>
        <v>0</v>
      </c>
      <c r="AG33" s="16">
        <f t="shared" si="38"/>
        <v>0</v>
      </c>
      <c r="AH33" s="16">
        <f t="shared" si="39"/>
        <v>0</v>
      </c>
      <c r="AI33" s="16">
        <f t="shared" si="40"/>
        <v>0</v>
      </c>
      <c r="AJ33" s="17">
        <f t="shared" si="41"/>
        <v>0</v>
      </c>
      <c r="AK33" s="18"/>
      <c r="AL33" s="9">
        <f t="shared" si="42"/>
        <v>0</v>
      </c>
      <c r="AM33" s="9">
        <f t="shared" si="43"/>
        <v>0</v>
      </c>
      <c r="AN33" s="19">
        <f t="shared" si="44"/>
        <v>0</v>
      </c>
      <c r="AO33" s="19">
        <f t="shared" si="45"/>
        <v>0</v>
      </c>
    </row>
    <row r="34" spans="1:41" ht="18" customHeight="1" hidden="1">
      <c r="A34" s="4">
        <v>28</v>
      </c>
      <c r="B34" s="78"/>
      <c r="C34" s="7"/>
      <c r="D34" s="7"/>
      <c r="E34" s="57"/>
      <c r="F34" s="57"/>
      <c r="G34" s="57"/>
      <c r="H34" s="57"/>
      <c r="I34" s="57"/>
      <c r="J34" s="58">
        <f t="shared" si="23"/>
      </c>
      <c r="K34" s="59"/>
      <c r="L34" s="59"/>
      <c r="M34" s="59"/>
      <c r="N34" s="59"/>
      <c r="O34" s="59"/>
      <c r="P34" s="59"/>
      <c r="Q34" s="58">
        <f t="shared" si="24"/>
      </c>
      <c r="R34" s="58">
        <f t="shared" si="25"/>
      </c>
      <c r="S34" s="62">
        <f t="shared" si="26"/>
      </c>
      <c r="T34" s="2">
        <f t="shared" si="27"/>
      </c>
      <c r="U34" s="17" t="e">
        <f t="shared" si="28"/>
        <v>#VALUE!</v>
      </c>
      <c r="V34" s="9" t="e">
        <f t="shared" si="29"/>
        <v>#VALUE!</v>
      </c>
      <c r="X34" s="16">
        <f t="shared" si="30"/>
        <v>0</v>
      </c>
      <c r="Y34" s="16">
        <f t="shared" si="31"/>
        <v>0</v>
      </c>
      <c r="Z34" s="16">
        <f t="shared" si="32"/>
        <v>0</v>
      </c>
      <c r="AA34" s="16">
        <f t="shared" si="33"/>
        <v>0</v>
      </c>
      <c r="AB34" s="16">
        <f t="shared" si="34"/>
        <v>0</v>
      </c>
      <c r="AC34" s="17">
        <f t="shared" si="35"/>
        <v>0</v>
      </c>
      <c r="AD34" s="17"/>
      <c r="AE34" s="16">
        <f t="shared" si="36"/>
        <v>0</v>
      </c>
      <c r="AF34" s="16">
        <f t="shared" si="37"/>
        <v>0</v>
      </c>
      <c r="AG34" s="16">
        <f t="shared" si="38"/>
        <v>0</v>
      </c>
      <c r="AH34" s="16">
        <f t="shared" si="39"/>
        <v>0</v>
      </c>
      <c r="AI34" s="16">
        <f t="shared" si="40"/>
        <v>0</v>
      </c>
      <c r="AJ34" s="17">
        <f t="shared" si="41"/>
        <v>0</v>
      </c>
      <c r="AK34" s="18"/>
      <c r="AL34" s="9">
        <f t="shared" si="42"/>
        <v>0</v>
      </c>
      <c r="AM34" s="9">
        <f t="shared" si="43"/>
        <v>0</v>
      </c>
      <c r="AN34" s="19">
        <f t="shared" si="44"/>
        <v>0</v>
      </c>
      <c r="AO34" s="19">
        <f t="shared" si="45"/>
        <v>0</v>
      </c>
    </row>
    <row r="35" spans="1:41" ht="18" customHeight="1" hidden="1">
      <c r="A35" s="4">
        <v>29</v>
      </c>
      <c r="B35" s="78"/>
      <c r="C35" s="7"/>
      <c r="D35" s="7"/>
      <c r="E35" s="57"/>
      <c r="F35" s="57"/>
      <c r="G35" s="57"/>
      <c r="H35" s="57"/>
      <c r="I35" s="57"/>
      <c r="J35" s="58">
        <f t="shared" si="23"/>
      </c>
      <c r="K35" s="59"/>
      <c r="L35" s="59"/>
      <c r="M35" s="59"/>
      <c r="N35" s="59"/>
      <c r="O35" s="59"/>
      <c r="P35" s="59"/>
      <c r="Q35" s="58">
        <f t="shared" si="24"/>
      </c>
      <c r="R35" s="58">
        <f t="shared" si="25"/>
      </c>
      <c r="S35" s="62">
        <f t="shared" si="26"/>
      </c>
      <c r="T35" s="2">
        <f t="shared" si="27"/>
      </c>
      <c r="U35" s="17" t="e">
        <f t="shared" si="28"/>
        <v>#VALUE!</v>
      </c>
      <c r="V35" s="9" t="e">
        <f t="shared" si="29"/>
        <v>#VALUE!</v>
      </c>
      <c r="X35" s="16">
        <f t="shared" si="30"/>
        <v>0</v>
      </c>
      <c r="Y35" s="16">
        <f t="shared" si="31"/>
        <v>0</v>
      </c>
      <c r="Z35" s="16">
        <f t="shared" si="32"/>
        <v>0</v>
      </c>
      <c r="AA35" s="16">
        <f t="shared" si="33"/>
        <v>0</v>
      </c>
      <c r="AB35" s="16">
        <f t="shared" si="34"/>
        <v>0</v>
      </c>
      <c r="AC35" s="17">
        <f t="shared" si="35"/>
        <v>0</v>
      </c>
      <c r="AD35" s="17"/>
      <c r="AE35" s="16">
        <f t="shared" si="36"/>
        <v>0</v>
      </c>
      <c r="AF35" s="16">
        <f t="shared" si="37"/>
        <v>0</v>
      </c>
      <c r="AG35" s="16">
        <f t="shared" si="38"/>
        <v>0</v>
      </c>
      <c r="AH35" s="16">
        <f t="shared" si="39"/>
        <v>0</v>
      </c>
      <c r="AI35" s="16">
        <f t="shared" si="40"/>
        <v>0</v>
      </c>
      <c r="AJ35" s="17">
        <f t="shared" si="41"/>
        <v>0</v>
      </c>
      <c r="AK35" s="18"/>
      <c r="AL35" s="9">
        <f t="shared" si="42"/>
        <v>0</v>
      </c>
      <c r="AM35" s="9">
        <f t="shared" si="43"/>
        <v>0</v>
      </c>
      <c r="AN35" s="19">
        <f t="shared" si="44"/>
        <v>0</v>
      </c>
      <c r="AO35" s="19">
        <f t="shared" si="45"/>
        <v>0</v>
      </c>
    </row>
    <row r="36" spans="1:41" ht="18" customHeight="1" hidden="1">
      <c r="A36" s="4">
        <v>30</v>
      </c>
      <c r="B36" s="78"/>
      <c r="C36" s="7"/>
      <c r="D36" s="7"/>
      <c r="E36" s="57"/>
      <c r="F36" s="57"/>
      <c r="G36" s="57"/>
      <c r="H36" s="57"/>
      <c r="I36" s="57"/>
      <c r="J36" s="58">
        <f t="shared" si="23"/>
      </c>
      <c r="K36" s="59"/>
      <c r="L36" s="59"/>
      <c r="M36" s="59"/>
      <c r="N36" s="59"/>
      <c r="O36" s="59"/>
      <c r="P36" s="59"/>
      <c r="Q36" s="58">
        <f t="shared" si="24"/>
      </c>
      <c r="R36" s="58">
        <f t="shared" si="25"/>
      </c>
      <c r="S36" s="62">
        <f t="shared" si="26"/>
      </c>
      <c r="T36" s="2">
        <f t="shared" si="27"/>
      </c>
      <c r="U36" s="17" t="e">
        <f t="shared" si="28"/>
        <v>#VALUE!</v>
      </c>
      <c r="V36" s="9" t="e">
        <f t="shared" si="29"/>
        <v>#VALUE!</v>
      </c>
      <c r="X36" s="16">
        <f t="shared" si="30"/>
        <v>0</v>
      </c>
      <c r="Y36" s="16">
        <f t="shared" si="31"/>
        <v>0</v>
      </c>
      <c r="Z36" s="16">
        <f t="shared" si="32"/>
        <v>0</v>
      </c>
      <c r="AA36" s="16">
        <f t="shared" si="33"/>
        <v>0</v>
      </c>
      <c r="AB36" s="16">
        <f t="shared" si="34"/>
        <v>0</v>
      </c>
      <c r="AC36" s="17">
        <f t="shared" si="35"/>
        <v>0</v>
      </c>
      <c r="AD36" s="17"/>
      <c r="AE36" s="16">
        <f t="shared" si="36"/>
        <v>0</v>
      </c>
      <c r="AF36" s="16">
        <f t="shared" si="37"/>
        <v>0</v>
      </c>
      <c r="AG36" s="16">
        <f t="shared" si="38"/>
        <v>0</v>
      </c>
      <c r="AH36" s="16">
        <f t="shared" si="39"/>
        <v>0</v>
      </c>
      <c r="AI36" s="16">
        <f t="shared" si="40"/>
        <v>0</v>
      </c>
      <c r="AJ36" s="17">
        <f t="shared" si="41"/>
        <v>0</v>
      </c>
      <c r="AK36" s="18"/>
      <c r="AL36" s="9">
        <f t="shared" si="42"/>
        <v>0</v>
      </c>
      <c r="AM36" s="9">
        <f t="shared" si="43"/>
        <v>0</v>
      </c>
      <c r="AN36" s="19">
        <f t="shared" si="44"/>
        <v>0</v>
      </c>
      <c r="AO36" s="19">
        <f t="shared" si="45"/>
        <v>0</v>
      </c>
    </row>
    <row r="37" spans="5:19" ht="18" customHeight="1" hidden="1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5:19" ht="18" customHeight="1" hidden="1"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5:19" ht="18" customHeight="1"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20" s="40" customFormat="1" ht="18" customHeight="1">
      <c r="A40" s="41" t="str">
        <f>A1</f>
        <v>第7回　全九州トランポリン競技選手権大会</v>
      </c>
      <c r="B40" s="38"/>
      <c r="C40" s="39"/>
      <c r="D40" s="3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36"/>
    </row>
    <row r="41" spans="1:20" s="40" customFormat="1" ht="18" customHeight="1">
      <c r="A41" s="37"/>
      <c r="B41" s="38"/>
      <c r="C41" s="39"/>
      <c r="D41" s="38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36"/>
    </row>
    <row r="42" spans="1:20" s="40" customFormat="1" ht="18" customHeight="1">
      <c r="A42" s="41" t="str">
        <f>A3</f>
        <v>ミドルクラス　男子</v>
      </c>
      <c r="B42" s="38"/>
      <c r="C42" s="38" t="s">
        <v>34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6"/>
    </row>
    <row r="43" spans="1:19" ht="18" customHeight="1">
      <c r="A43" s="179" t="s">
        <v>210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82" t="s">
        <v>0</v>
      </c>
      <c r="B44" s="169" t="s">
        <v>12</v>
      </c>
      <c r="C44" s="169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6</v>
      </c>
    </row>
    <row r="45" spans="1:41" ht="18" customHeight="1">
      <c r="A45" s="183"/>
      <c r="B45" s="169"/>
      <c r="C45" s="169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46" ref="B46:D55">IF($A46&gt;$Z$44,"",INDEX(B$7:B$36,MATCH($Z$44-$A46+1,$S$7:$S$36,0)))</f>
        <v>上原　紬</v>
      </c>
      <c r="C46" s="79" t="str">
        <f t="shared" si="46"/>
        <v>小2</v>
      </c>
      <c r="D46" s="160" t="str">
        <f t="shared" si="46"/>
        <v>うるまＴＣ</v>
      </c>
      <c r="E46" s="159"/>
      <c r="F46" s="164">
        <f aca="true" t="shared" si="47" ref="F46:F51">IF($A46&gt;$Z$44,"",INDEX($J$7:$J$36,MATCH($Z$44-$A46+1,$S$7:$S$36,0)))</f>
        <v>19.1</v>
      </c>
      <c r="G46" s="163"/>
      <c r="H46" s="164">
        <f aca="true" t="shared" si="48" ref="H46:H51">IF($A46&gt;$Z$44,"",INDEX($Q$7:$Q$36,MATCH($Z$44-$A46+1,$S$7:$S$36,0)))</f>
        <v>19.9</v>
      </c>
      <c r="I46" s="161"/>
      <c r="J46" s="158">
        <f aca="true" t="shared" si="49" ref="J46:J51">IF($A46&gt;$Z$44,"",INDEX($R$7:$R$36,MATCH($Z$44-$A46+1,$S$7:$S$36,0)))</f>
        <v>39</v>
      </c>
      <c r="K46" s="60">
        <v>6.9</v>
      </c>
      <c r="L46" s="60">
        <v>6.9</v>
      </c>
      <c r="M46" s="60">
        <v>6.2</v>
      </c>
      <c r="N46" s="60">
        <v>6.6</v>
      </c>
      <c r="O46" s="60">
        <v>6.2</v>
      </c>
      <c r="P46" s="60">
        <v>0.8</v>
      </c>
      <c r="Q46" s="58">
        <f aca="true" t="shared" si="50" ref="Q46:Q55">IF(B46="","",P46+AC46)</f>
        <v>20.5</v>
      </c>
      <c r="R46" s="58">
        <f aca="true" t="shared" si="51" ref="R46:R51">IF(B46="","",ROUND(J46+P46+AC46,1))</f>
        <v>59.5</v>
      </c>
      <c r="S46" s="62">
        <f aca="true" t="shared" si="52" ref="S46:S55">IF(B46="","",RANK(AO46,AO$46:AO$55,0))</f>
        <v>6</v>
      </c>
      <c r="V46" s="9">
        <f aca="true" t="shared" si="53" ref="V46:V55">RANK(R46,R$46:R$55,0)</f>
        <v>6</v>
      </c>
      <c r="X46" s="16">
        <f aca="true" t="shared" si="54" ref="X46:X55">IF(K46="",0,LARGE($K46:$O46,1))</f>
        <v>6.9</v>
      </c>
      <c r="Y46" s="16">
        <f aca="true" t="shared" si="55" ref="Y46:Y55">IF(L46="",0,LARGE($K46:$O46,2))</f>
        <v>6.9</v>
      </c>
      <c r="Z46" s="16">
        <f aca="true" t="shared" si="56" ref="Z46:Z55">IF(M46="",0,LARGE($K46:$O46,3))</f>
        <v>6.6</v>
      </c>
      <c r="AA46" s="16">
        <f aca="true" t="shared" si="57" ref="AA46:AA55">IF(N46="",0,LARGE($K46:$O46,4))</f>
        <v>6.2</v>
      </c>
      <c r="AB46" s="16">
        <f aca="true" t="shared" si="58" ref="AB46:AB55">IF(O46="",0,LARGE($K46:$O46,5))</f>
        <v>6.2</v>
      </c>
      <c r="AC46" s="17">
        <f aca="true" t="shared" si="59" ref="AC46:AC55">SUM(Y46:AA46)</f>
        <v>19.7</v>
      </c>
      <c r="AL46" s="9">
        <f aca="true" t="shared" si="60" ref="AL46:AL55">IF(R46="",0,R46*1000000)</f>
        <v>59500000</v>
      </c>
      <c r="AM46" s="9">
        <f aca="true" t="shared" si="61" ref="AM46:AM55">IF(Q46="",0,Q46*1000)</f>
        <v>20500</v>
      </c>
      <c r="AN46" s="19">
        <f aca="true" t="shared" si="62" ref="AN46:AN55">SUM(K46:O46)/1000</f>
        <v>0.0328</v>
      </c>
      <c r="AO46" s="19">
        <f aca="true" t="shared" si="63" ref="AO46:AO55">ROUND(AL46+AM46-P46+AN46,4)</f>
        <v>59520499.2328</v>
      </c>
    </row>
    <row r="47" spans="1:41" ht="18" customHeight="1">
      <c r="A47" s="4">
        <v>2</v>
      </c>
      <c r="B47" s="117" t="str">
        <f t="shared" si="46"/>
        <v>戸田　智稀</v>
      </c>
      <c r="C47" s="79" t="str">
        <f t="shared" si="46"/>
        <v>中１</v>
      </c>
      <c r="D47" s="160" t="str">
        <f t="shared" si="46"/>
        <v>エアーフロート</v>
      </c>
      <c r="E47" s="159"/>
      <c r="F47" s="164">
        <f t="shared" si="47"/>
        <v>20.3</v>
      </c>
      <c r="G47" s="163"/>
      <c r="H47" s="164">
        <f t="shared" si="48"/>
        <v>22.2</v>
      </c>
      <c r="I47" s="161"/>
      <c r="J47" s="158">
        <f t="shared" si="49"/>
        <v>42.5</v>
      </c>
      <c r="K47" s="60">
        <v>7.1</v>
      </c>
      <c r="L47" s="60">
        <v>7</v>
      </c>
      <c r="M47" s="60">
        <v>7.3</v>
      </c>
      <c r="N47" s="60">
        <v>6.9</v>
      </c>
      <c r="O47" s="60">
        <v>7</v>
      </c>
      <c r="P47" s="60">
        <v>0.8</v>
      </c>
      <c r="Q47" s="58">
        <f t="shared" si="50"/>
        <v>21.900000000000002</v>
      </c>
      <c r="R47" s="58">
        <f t="shared" si="51"/>
        <v>64.4</v>
      </c>
      <c r="S47" s="62">
        <f t="shared" si="52"/>
        <v>4</v>
      </c>
      <c r="V47" s="9">
        <f t="shared" si="53"/>
        <v>4</v>
      </c>
      <c r="X47" s="16">
        <f t="shared" si="54"/>
        <v>7.3</v>
      </c>
      <c r="Y47" s="16">
        <f t="shared" si="55"/>
        <v>7.1</v>
      </c>
      <c r="Z47" s="16">
        <f t="shared" si="56"/>
        <v>7</v>
      </c>
      <c r="AA47" s="16">
        <f t="shared" si="57"/>
        <v>7</v>
      </c>
      <c r="AB47" s="16">
        <f t="shared" si="58"/>
        <v>6.9</v>
      </c>
      <c r="AC47" s="17">
        <f t="shared" si="59"/>
        <v>21.1</v>
      </c>
      <c r="AL47" s="9">
        <f t="shared" si="60"/>
        <v>64400000.00000001</v>
      </c>
      <c r="AM47" s="9">
        <f t="shared" si="61"/>
        <v>21900.000000000004</v>
      </c>
      <c r="AN47" s="19">
        <f t="shared" si="62"/>
        <v>0.0353</v>
      </c>
      <c r="AO47" s="19">
        <f t="shared" si="63"/>
        <v>64421899.2353</v>
      </c>
    </row>
    <row r="48" spans="1:41" ht="18" customHeight="1">
      <c r="A48" s="4">
        <v>3</v>
      </c>
      <c r="B48" s="117" t="str">
        <f t="shared" si="46"/>
        <v>今村　康志</v>
      </c>
      <c r="C48" s="79" t="str">
        <f t="shared" si="46"/>
        <v>中１</v>
      </c>
      <c r="D48" s="160" t="str">
        <f t="shared" si="46"/>
        <v>ＴＣ　ＲＡＲＡ</v>
      </c>
      <c r="E48" s="159"/>
      <c r="F48" s="164">
        <f t="shared" si="47"/>
        <v>21.099999999999998</v>
      </c>
      <c r="G48" s="163"/>
      <c r="H48" s="164">
        <f t="shared" si="48"/>
        <v>21.5</v>
      </c>
      <c r="I48" s="161"/>
      <c r="J48" s="158">
        <f t="shared" si="49"/>
        <v>42.6</v>
      </c>
      <c r="K48" s="60">
        <v>7</v>
      </c>
      <c r="L48" s="60">
        <v>7.1</v>
      </c>
      <c r="M48" s="60">
        <v>7</v>
      </c>
      <c r="N48" s="60">
        <v>6.6</v>
      </c>
      <c r="O48" s="60">
        <v>6.3</v>
      </c>
      <c r="P48" s="60">
        <v>1.1</v>
      </c>
      <c r="Q48" s="58">
        <f t="shared" si="50"/>
        <v>21.700000000000003</v>
      </c>
      <c r="R48" s="58">
        <f t="shared" si="51"/>
        <v>64.3</v>
      </c>
      <c r="S48" s="62">
        <f t="shared" si="52"/>
        <v>5</v>
      </c>
      <c r="V48" s="9">
        <f t="shared" si="53"/>
        <v>5</v>
      </c>
      <c r="X48" s="16">
        <f t="shared" si="54"/>
        <v>7.1</v>
      </c>
      <c r="Y48" s="16">
        <f t="shared" si="55"/>
        <v>7</v>
      </c>
      <c r="Z48" s="16">
        <f t="shared" si="56"/>
        <v>7</v>
      </c>
      <c r="AA48" s="16">
        <f t="shared" si="57"/>
        <v>6.6</v>
      </c>
      <c r="AB48" s="16">
        <f t="shared" si="58"/>
        <v>6.3</v>
      </c>
      <c r="AC48" s="17">
        <f t="shared" si="59"/>
        <v>20.6</v>
      </c>
      <c r="AL48" s="9">
        <f t="shared" si="60"/>
        <v>64300000</v>
      </c>
      <c r="AM48" s="9">
        <f t="shared" si="61"/>
        <v>21700.000000000004</v>
      </c>
      <c r="AN48" s="19">
        <f t="shared" si="62"/>
        <v>0.034</v>
      </c>
      <c r="AO48" s="19">
        <f t="shared" si="63"/>
        <v>64321698.934</v>
      </c>
    </row>
    <row r="49" spans="1:41" ht="18" customHeight="1">
      <c r="A49" s="4">
        <v>4</v>
      </c>
      <c r="B49" s="117" t="str">
        <f t="shared" si="46"/>
        <v>蓑田　政明</v>
      </c>
      <c r="C49" s="79" t="str">
        <f t="shared" si="46"/>
        <v>小５</v>
      </c>
      <c r="D49" s="160" t="str">
        <f t="shared" si="46"/>
        <v>熊本ＴＣ</v>
      </c>
      <c r="E49" s="159"/>
      <c r="F49" s="164">
        <f t="shared" si="47"/>
        <v>21.7</v>
      </c>
      <c r="G49" s="163"/>
      <c r="H49" s="164">
        <f t="shared" si="48"/>
        <v>22.8</v>
      </c>
      <c r="I49" s="161"/>
      <c r="J49" s="158">
        <f t="shared" si="49"/>
        <v>44.5</v>
      </c>
      <c r="K49" s="60">
        <v>7.3</v>
      </c>
      <c r="L49" s="60">
        <v>7</v>
      </c>
      <c r="M49" s="60">
        <v>7.4</v>
      </c>
      <c r="N49" s="60">
        <v>7.4</v>
      </c>
      <c r="O49" s="60">
        <v>7.2</v>
      </c>
      <c r="P49" s="60">
        <v>0.8</v>
      </c>
      <c r="Q49" s="58">
        <f t="shared" si="50"/>
        <v>22.7</v>
      </c>
      <c r="R49" s="58">
        <f t="shared" si="51"/>
        <v>67.2</v>
      </c>
      <c r="S49" s="62">
        <f t="shared" si="52"/>
        <v>2</v>
      </c>
      <c r="V49" s="9">
        <f t="shared" si="53"/>
        <v>2</v>
      </c>
      <c r="X49" s="16">
        <f t="shared" si="54"/>
        <v>7.4</v>
      </c>
      <c r="Y49" s="16">
        <f t="shared" si="55"/>
        <v>7.4</v>
      </c>
      <c r="Z49" s="16">
        <f t="shared" si="56"/>
        <v>7.3</v>
      </c>
      <c r="AA49" s="16">
        <f t="shared" si="57"/>
        <v>7.2</v>
      </c>
      <c r="AB49" s="16">
        <f t="shared" si="58"/>
        <v>7</v>
      </c>
      <c r="AC49" s="17">
        <f t="shared" si="59"/>
        <v>21.9</v>
      </c>
      <c r="AL49" s="9">
        <f t="shared" si="60"/>
        <v>67200000</v>
      </c>
      <c r="AM49" s="9">
        <f t="shared" si="61"/>
        <v>22700</v>
      </c>
      <c r="AN49" s="19">
        <f t="shared" si="62"/>
        <v>0.036300000000000006</v>
      </c>
      <c r="AO49" s="19">
        <f t="shared" si="63"/>
        <v>67222699.2363</v>
      </c>
    </row>
    <row r="50" spans="1:41" ht="18" customHeight="1">
      <c r="A50" s="4">
        <v>5</v>
      </c>
      <c r="B50" s="117" t="str">
        <f t="shared" si="46"/>
        <v>出口　悠介</v>
      </c>
      <c r="C50" s="79" t="str">
        <f t="shared" si="46"/>
        <v>中１</v>
      </c>
      <c r="D50" s="160" t="str">
        <f t="shared" si="46"/>
        <v>熊本ＴＣ</v>
      </c>
      <c r="E50" s="159"/>
      <c r="F50" s="164">
        <f t="shared" si="47"/>
        <v>21.3</v>
      </c>
      <c r="G50" s="163"/>
      <c r="H50" s="164">
        <f t="shared" si="48"/>
        <v>23.3</v>
      </c>
      <c r="I50" s="161"/>
      <c r="J50" s="158">
        <f t="shared" si="49"/>
        <v>44.6</v>
      </c>
      <c r="K50" s="60">
        <v>7.2</v>
      </c>
      <c r="L50" s="60">
        <v>7.2</v>
      </c>
      <c r="M50" s="60">
        <v>7.3</v>
      </c>
      <c r="N50" s="60">
        <v>7.2</v>
      </c>
      <c r="O50" s="60">
        <v>7.3</v>
      </c>
      <c r="P50" s="60">
        <v>0.8</v>
      </c>
      <c r="Q50" s="58">
        <f t="shared" si="50"/>
        <v>22.5</v>
      </c>
      <c r="R50" s="58">
        <f t="shared" si="51"/>
        <v>67.1</v>
      </c>
      <c r="S50" s="62">
        <f t="shared" si="52"/>
        <v>3</v>
      </c>
      <c r="V50" s="9">
        <f t="shared" si="53"/>
        <v>3</v>
      </c>
      <c r="X50" s="16">
        <f t="shared" si="54"/>
        <v>7.3</v>
      </c>
      <c r="Y50" s="16">
        <f t="shared" si="55"/>
        <v>7.3</v>
      </c>
      <c r="Z50" s="16">
        <f t="shared" si="56"/>
        <v>7.2</v>
      </c>
      <c r="AA50" s="16">
        <f t="shared" si="57"/>
        <v>7.2</v>
      </c>
      <c r="AB50" s="16">
        <f t="shared" si="58"/>
        <v>7.2</v>
      </c>
      <c r="AC50" s="17">
        <f t="shared" si="59"/>
        <v>21.7</v>
      </c>
      <c r="AL50" s="9">
        <f t="shared" si="60"/>
        <v>67099999.99999999</v>
      </c>
      <c r="AM50" s="9">
        <f t="shared" si="61"/>
        <v>22500</v>
      </c>
      <c r="AN50" s="19">
        <f t="shared" si="62"/>
        <v>0.036199999999999996</v>
      </c>
      <c r="AO50" s="19">
        <f t="shared" si="63"/>
        <v>67122499.2362</v>
      </c>
    </row>
    <row r="51" spans="1:41" ht="18" customHeight="1">
      <c r="A51" s="4">
        <v>6</v>
      </c>
      <c r="B51" s="117" t="str">
        <f t="shared" si="46"/>
        <v>新美汰樹</v>
      </c>
      <c r="C51" s="79" t="str">
        <f t="shared" si="46"/>
        <v>中2</v>
      </c>
      <c r="D51" s="160" t="str">
        <f t="shared" si="46"/>
        <v>スペースウォーク</v>
      </c>
      <c r="E51" s="159"/>
      <c r="F51" s="164">
        <f t="shared" si="47"/>
        <v>22.4</v>
      </c>
      <c r="G51" s="163"/>
      <c r="H51" s="164">
        <f t="shared" si="48"/>
        <v>23.799999999999997</v>
      </c>
      <c r="I51" s="161"/>
      <c r="J51" s="158">
        <f t="shared" si="49"/>
        <v>46.2</v>
      </c>
      <c r="K51" s="60">
        <v>7.4</v>
      </c>
      <c r="L51" s="60">
        <v>7.1</v>
      </c>
      <c r="M51" s="60">
        <v>7.5</v>
      </c>
      <c r="N51" s="60">
        <v>7.3</v>
      </c>
      <c r="O51" s="60">
        <v>7.4</v>
      </c>
      <c r="P51" s="60">
        <v>0.9</v>
      </c>
      <c r="Q51" s="58">
        <f t="shared" si="50"/>
        <v>23</v>
      </c>
      <c r="R51" s="58">
        <f t="shared" si="51"/>
        <v>69.2</v>
      </c>
      <c r="S51" s="62">
        <f t="shared" si="52"/>
        <v>1</v>
      </c>
      <c r="V51" s="9">
        <f t="shared" si="53"/>
        <v>1</v>
      </c>
      <c r="X51" s="16">
        <f t="shared" si="54"/>
        <v>7.5</v>
      </c>
      <c r="Y51" s="16">
        <f t="shared" si="55"/>
        <v>7.4</v>
      </c>
      <c r="Z51" s="16">
        <f t="shared" si="56"/>
        <v>7.4</v>
      </c>
      <c r="AA51" s="16">
        <f t="shared" si="57"/>
        <v>7.3</v>
      </c>
      <c r="AB51" s="16">
        <f t="shared" si="58"/>
        <v>7.1</v>
      </c>
      <c r="AC51" s="17">
        <f t="shared" si="59"/>
        <v>22.1</v>
      </c>
      <c r="AL51" s="9">
        <f t="shared" si="60"/>
        <v>69200000</v>
      </c>
      <c r="AM51" s="9">
        <f t="shared" si="61"/>
        <v>23000</v>
      </c>
      <c r="AN51" s="19">
        <f t="shared" si="62"/>
        <v>0.0367</v>
      </c>
      <c r="AO51" s="19">
        <f t="shared" si="63"/>
        <v>69222999.1367</v>
      </c>
    </row>
    <row r="52" spans="1:41" ht="18" customHeight="1">
      <c r="A52" s="4">
        <v>7</v>
      </c>
      <c r="B52" s="117">
        <f t="shared" si="46"/>
      </c>
      <c r="C52" s="79">
        <f t="shared" si="46"/>
      </c>
      <c r="D52" s="116">
        <f t="shared" si="46"/>
      </c>
      <c r="E52" s="153">
        <f>IF($A52&gt;$Z$44,"",INDEX($J$7:$J$36,MATCH($Z$44-$A52+1,$S$7:$S$36,0)))</f>
      </c>
      <c r="F52" s="156"/>
      <c r="G52" s="153">
        <f>IF($A52&gt;$Z$44,"",INDEX($Q$7:$Q$36,MATCH($Z$44-$A52+1,$S$7:$S$36,0)))</f>
      </c>
      <c r="H52" s="156"/>
      <c r="I52" s="153">
        <f>IF($A52&gt;$Z$44,"",INDEX($R$7:$R$36,MATCH($Z$44-$A52+1,$S$7:$S$36,0)))</f>
      </c>
      <c r="J52" s="156"/>
      <c r="K52" s="60"/>
      <c r="L52" s="60"/>
      <c r="M52" s="60"/>
      <c r="N52" s="60"/>
      <c r="O52" s="60"/>
      <c r="P52" s="60"/>
      <c r="Q52" s="58">
        <f t="shared" si="50"/>
      </c>
      <c r="R52" s="58">
        <f>IF(B52="","",ROUND(I52+P52+AC52,1))</f>
      </c>
      <c r="S52" s="62">
        <f t="shared" si="52"/>
      </c>
      <c r="V52" s="9" t="e">
        <f t="shared" si="53"/>
        <v>#VALUE!</v>
      </c>
      <c r="X52" s="16">
        <f t="shared" si="54"/>
        <v>0</v>
      </c>
      <c r="Y52" s="16">
        <f t="shared" si="55"/>
        <v>0</v>
      </c>
      <c r="Z52" s="16">
        <f t="shared" si="56"/>
        <v>0</v>
      </c>
      <c r="AA52" s="16">
        <f t="shared" si="57"/>
        <v>0</v>
      </c>
      <c r="AB52" s="16">
        <f t="shared" si="58"/>
        <v>0</v>
      </c>
      <c r="AC52" s="17">
        <f t="shared" si="59"/>
        <v>0</v>
      </c>
      <c r="AL52" s="9">
        <f t="shared" si="60"/>
        <v>0</v>
      </c>
      <c r="AM52" s="9">
        <f t="shared" si="61"/>
        <v>0</v>
      </c>
      <c r="AN52" s="19">
        <f t="shared" si="62"/>
        <v>0</v>
      </c>
      <c r="AO52" s="19">
        <f t="shared" si="63"/>
        <v>0</v>
      </c>
    </row>
    <row r="53" spans="1:41" ht="18" customHeight="1">
      <c r="A53" s="4">
        <v>8</v>
      </c>
      <c r="B53" s="117">
        <f t="shared" si="46"/>
      </c>
      <c r="C53" s="79">
        <f t="shared" si="46"/>
      </c>
      <c r="D53" s="116">
        <f t="shared" si="46"/>
      </c>
      <c r="E53" s="153">
        <f>IF($A53&gt;$Z$44,"",INDEX($J$7:$J$36,MATCH($Z$44-$A53+1,$S$7:$S$36,0)))</f>
      </c>
      <c r="F53" s="156"/>
      <c r="G53" s="153">
        <f>IF($A53&gt;$Z$44,"",INDEX($Q$7:$Q$36,MATCH($Z$44-$A53+1,$S$7:$S$36,0)))</f>
      </c>
      <c r="H53" s="156"/>
      <c r="I53" s="153">
        <f>IF($A53&gt;$Z$44,"",INDEX($R$7:$R$36,MATCH($Z$44-$A53+1,$S$7:$S$36,0)))</f>
      </c>
      <c r="J53" s="156"/>
      <c r="K53" s="60"/>
      <c r="L53" s="60"/>
      <c r="M53" s="60"/>
      <c r="N53" s="60"/>
      <c r="O53" s="60"/>
      <c r="P53" s="60"/>
      <c r="Q53" s="58">
        <f t="shared" si="50"/>
      </c>
      <c r="R53" s="58">
        <f>IF(B53="","",ROUND(I53+P53+AC53,1))</f>
      </c>
      <c r="S53" s="62">
        <f t="shared" si="52"/>
      </c>
      <c r="V53" s="9" t="e">
        <f t="shared" si="53"/>
        <v>#VALUE!</v>
      </c>
      <c r="X53" s="16">
        <f t="shared" si="54"/>
        <v>0</v>
      </c>
      <c r="Y53" s="16">
        <f t="shared" si="55"/>
        <v>0</v>
      </c>
      <c r="Z53" s="16">
        <f t="shared" si="56"/>
        <v>0</v>
      </c>
      <c r="AA53" s="16">
        <f t="shared" si="57"/>
        <v>0</v>
      </c>
      <c r="AB53" s="16">
        <f t="shared" si="58"/>
        <v>0</v>
      </c>
      <c r="AC53" s="17">
        <f t="shared" si="59"/>
        <v>0</v>
      </c>
      <c r="AL53" s="9">
        <f t="shared" si="60"/>
        <v>0</v>
      </c>
      <c r="AM53" s="9">
        <f t="shared" si="61"/>
        <v>0</v>
      </c>
      <c r="AN53" s="19">
        <f t="shared" si="62"/>
        <v>0</v>
      </c>
      <c r="AO53" s="19">
        <f t="shared" si="63"/>
        <v>0</v>
      </c>
    </row>
    <row r="54" spans="1:41" ht="18" customHeight="1">
      <c r="A54" s="4">
        <v>9</v>
      </c>
      <c r="B54" s="117">
        <f t="shared" si="46"/>
      </c>
      <c r="C54" s="79">
        <f t="shared" si="46"/>
      </c>
      <c r="D54" s="116">
        <f t="shared" si="46"/>
      </c>
      <c r="E54" s="153">
        <f>IF($A54&gt;$Z$44,"",INDEX($J$7:$J$36,MATCH($Z$44-$A54+1,$S$7:$S$36,0)))</f>
      </c>
      <c r="F54" s="156"/>
      <c r="G54" s="153">
        <f>IF($A54&gt;$Z$44,"",INDEX($Q$7:$Q$36,MATCH($Z$44-$A54+1,$S$7:$S$36,0)))</f>
      </c>
      <c r="H54" s="156"/>
      <c r="I54" s="153">
        <f>IF($A54&gt;$Z$44,"",INDEX($R$7:$R$36,MATCH($Z$44-$A54+1,$S$7:$S$36,0)))</f>
      </c>
      <c r="J54" s="156"/>
      <c r="K54" s="60"/>
      <c r="L54" s="60"/>
      <c r="M54" s="60"/>
      <c r="N54" s="60"/>
      <c r="O54" s="60"/>
      <c r="P54" s="60"/>
      <c r="Q54" s="58">
        <f t="shared" si="50"/>
      </c>
      <c r="R54" s="58">
        <f>IF(B54="","",ROUND(I54+P54+AC54,1))</f>
      </c>
      <c r="S54" s="62">
        <f t="shared" si="52"/>
      </c>
      <c r="V54" s="9" t="e">
        <f t="shared" si="53"/>
        <v>#VALUE!</v>
      </c>
      <c r="X54" s="16">
        <f t="shared" si="54"/>
        <v>0</v>
      </c>
      <c r="Y54" s="16">
        <f t="shared" si="55"/>
        <v>0</v>
      </c>
      <c r="Z54" s="16">
        <f t="shared" si="56"/>
        <v>0</v>
      </c>
      <c r="AA54" s="16">
        <f t="shared" si="57"/>
        <v>0</v>
      </c>
      <c r="AB54" s="16">
        <f t="shared" si="58"/>
        <v>0</v>
      </c>
      <c r="AC54" s="17">
        <f t="shared" si="59"/>
        <v>0</v>
      </c>
      <c r="AL54" s="9">
        <f t="shared" si="60"/>
        <v>0</v>
      </c>
      <c r="AM54" s="9">
        <f t="shared" si="61"/>
        <v>0</v>
      </c>
      <c r="AN54" s="19">
        <f t="shared" si="62"/>
        <v>0</v>
      </c>
      <c r="AO54" s="19">
        <f t="shared" si="63"/>
        <v>0</v>
      </c>
    </row>
    <row r="55" spans="1:41" ht="18" customHeight="1">
      <c r="A55" s="4">
        <v>10</v>
      </c>
      <c r="B55" s="117">
        <f t="shared" si="46"/>
      </c>
      <c r="C55" s="79">
        <f t="shared" si="46"/>
      </c>
      <c r="D55" s="116">
        <f t="shared" si="46"/>
      </c>
      <c r="E55" s="153">
        <f>IF($A55&gt;$Z$44,"",INDEX($J$7:$J$36,MATCH($Z$44-$A55+1,$S$7:$S$36,0)))</f>
      </c>
      <c r="F55" s="156"/>
      <c r="G55" s="153">
        <f>IF($A55&gt;$Z$44,"",INDEX($Q$7:$Q$36,MATCH($Z$44-$A55+1,$S$7:$S$36,0)))</f>
      </c>
      <c r="H55" s="156"/>
      <c r="I55" s="153">
        <f>IF($A55&gt;$Z$44,"",INDEX($R$7:$R$36,MATCH($Z$44-$A55+1,$S$7:$S$36,0)))</f>
      </c>
      <c r="J55" s="156"/>
      <c r="K55" s="60"/>
      <c r="L55" s="60"/>
      <c r="M55" s="60"/>
      <c r="N55" s="60"/>
      <c r="O55" s="60"/>
      <c r="P55" s="60"/>
      <c r="Q55" s="58">
        <f t="shared" si="50"/>
      </c>
      <c r="R55" s="58">
        <f>IF(B55="","",ROUND(I55+P55+AC55,1))</f>
      </c>
      <c r="S55" s="62">
        <f t="shared" si="52"/>
      </c>
      <c r="V55" s="9" t="e">
        <f t="shared" si="53"/>
        <v>#VALUE!</v>
      </c>
      <c r="X55" s="16">
        <f t="shared" si="54"/>
        <v>0</v>
      </c>
      <c r="Y55" s="16">
        <f t="shared" si="55"/>
        <v>0</v>
      </c>
      <c r="Z55" s="16">
        <f t="shared" si="56"/>
        <v>0</v>
      </c>
      <c r="AA55" s="16">
        <f t="shared" si="57"/>
        <v>0</v>
      </c>
      <c r="AB55" s="16">
        <f t="shared" si="58"/>
        <v>0</v>
      </c>
      <c r="AC55" s="17">
        <f t="shared" si="59"/>
        <v>0</v>
      </c>
      <c r="AL55" s="9">
        <f t="shared" si="60"/>
        <v>0</v>
      </c>
      <c r="AM55" s="9">
        <f t="shared" si="61"/>
        <v>0</v>
      </c>
      <c r="AN55" s="19">
        <f t="shared" si="62"/>
        <v>0</v>
      </c>
      <c r="AO55" s="19">
        <f t="shared" si="63"/>
        <v>0</v>
      </c>
    </row>
  </sheetData>
  <sheetProtection formatCells="0" formatColumns="0" formatRows="0" selectLockedCells="1"/>
  <mergeCells count="23">
    <mergeCell ref="AE5:AI5"/>
    <mergeCell ref="R5:R6"/>
    <mergeCell ref="S5:S6"/>
    <mergeCell ref="D5:D6"/>
    <mergeCell ref="X5:AB5"/>
    <mergeCell ref="K5:Q5"/>
    <mergeCell ref="E5:J5"/>
    <mergeCell ref="A44:A45"/>
    <mergeCell ref="B44:B45"/>
    <mergeCell ref="D44:D45"/>
    <mergeCell ref="C44:C45"/>
    <mergeCell ref="A4:S4"/>
    <mergeCell ref="A43:S43"/>
    <mergeCell ref="A5:A6"/>
    <mergeCell ref="C5:C6"/>
    <mergeCell ref="B5:B6"/>
    <mergeCell ref="K44:Q44"/>
    <mergeCell ref="R44:R45"/>
    <mergeCell ref="S44:S45"/>
    <mergeCell ref="E44:J44"/>
    <mergeCell ref="E45:F45"/>
    <mergeCell ref="G45:H45"/>
    <mergeCell ref="I45:J45"/>
  </mergeCells>
  <printOptions horizontalCentered="1"/>
  <pageMargins left="0.3937007874015748" right="0.3937007874015748" top="0.3937007874015748" bottom="0.1968503937007874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R55"/>
  <sheetViews>
    <sheetView zoomScalePageLayoutView="0" workbookViewId="0" topLeftCell="A2">
      <selection activeCell="T46" sqref="T46:T55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40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94" t="s">
        <v>205</v>
      </c>
      <c r="C7" s="93">
        <v>2</v>
      </c>
      <c r="D7" s="94" t="s">
        <v>116</v>
      </c>
      <c r="E7" s="12">
        <v>7.4</v>
      </c>
      <c r="F7" s="12">
        <v>7.7</v>
      </c>
      <c r="G7" s="12">
        <v>7.7</v>
      </c>
      <c r="H7" s="12">
        <v>7.7</v>
      </c>
      <c r="I7" s="12">
        <v>7.5</v>
      </c>
      <c r="J7" s="14">
        <f aca="true" t="shared" si="0" ref="J7:J36">IF(B7="","",AC7)</f>
        <v>22.9</v>
      </c>
      <c r="K7" s="13">
        <v>7.4</v>
      </c>
      <c r="L7" s="13">
        <v>7.3</v>
      </c>
      <c r="M7" s="13">
        <v>7</v>
      </c>
      <c r="N7" s="13">
        <v>7.3</v>
      </c>
      <c r="O7" s="13">
        <v>7.2</v>
      </c>
      <c r="P7" s="13">
        <v>1.5</v>
      </c>
      <c r="Q7" s="14">
        <f aca="true" t="shared" si="1" ref="Q7:Q36">IF(B7="","",P7+AJ7)</f>
        <v>23.3</v>
      </c>
      <c r="R7" s="14">
        <f aca="true" t="shared" si="2" ref="R7:R36">IF(B7="","",ROUND(AC7+P7+AJ7,1))</f>
        <v>46.2</v>
      </c>
      <c r="S7" s="15">
        <f aca="true" t="shared" si="3" ref="S7:S36">IF(B7="","",RANK(AO7,AO$7:AO$36,0))</f>
        <v>1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1</v>
      </c>
      <c r="W7" s="9"/>
      <c r="X7" s="16">
        <f aca="true" t="shared" si="6" ref="X7:X36">IF(E7="",0,LARGE($E7:$I7,1))</f>
        <v>7.7</v>
      </c>
      <c r="Y7" s="16">
        <f aca="true" t="shared" si="7" ref="Y7:Y36">IF(F7="",0,LARGE($E7:$I7,2))</f>
        <v>7.7</v>
      </c>
      <c r="Z7" s="16">
        <f aca="true" t="shared" si="8" ref="Z7:Z36">IF(G7="",0,LARGE($E7:$I7,3))</f>
        <v>7.7</v>
      </c>
      <c r="AA7" s="16">
        <f aca="true" t="shared" si="9" ref="AA7:AA36">IF(H7="",0,LARGE($E7:$I7,4))</f>
        <v>7.5</v>
      </c>
      <c r="AB7" s="16">
        <f aca="true" t="shared" si="10" ref="AB7:AB36">IF(I7="",0,LARGE($E7:$I7,5))</f>
        <v>7.4</v>
      </c>
      <c r="AC7" s="17">
        <f aca="true" t="shared" si="11" ref="AC7:AC36">SUM(Y7:AA7)</f>
        <v>22.9</v>
      </c>
      <c r="AD7" s="17"/>
      <c r="AE7" s="16">
        <f aca="true" t="shared" si="12" ref="AE7:AE36">IF(K7="",0,LARGE($K7:$O7,1))</f>
        <v>7.4</v>
      </c>
      <c r="AF7" s="16">
        <f aca="true" t="shared" si="13" ref="AF7:AF36">IF(L7="",0,LARGE($K7:$O7,2))</f>
        <v>7.3</v>
      </c>
      <c r="AG7" s="16">
        <f aca="true" t="shared" si="14" ref="AG7:AG36">IF(M7="",0,LARGE($K7:$O7,3))</f>
        <v>7.3</v>
      </c>
      <c r="AH7" s="16">
        <f aca="true" t="shared" si="15" ref="AH7:AH36">IF(N7="",0,LARGE($K7:$O7,4))</f>
        <v>7.2</v>
      </c>
      <c r="AI7" s="16">
        <f aca="true" t="shared" si="16" ref="AI7:AI36">IF(O7="",0,LARGE($K7:$O7,5))</f>
        <v>7</v>
      </c>
      <c r="AJ7" s="17">
        <f aca="true" t="shared" si="17" ref="AJ7:AJ36">SUM(AF7:AH7)</f>
        <v>21.8</v>
      </c>
      <c r="AK7" s="18"/>
      <c r="AL7" s="9">
        <f aca="true" t="shared" si="18" ref="AL7:AL36">IF(R7="",0,R7*1000000)</f>
        <v>46200000</v>
      </c>
      <c r="AM7" s="9">
        <f aca="true" t="shared" si="19" ref="AM7:AM36">IF(Q7="",0,Q7*1000)</f>
        <v>23300</v>
      </c>
      <c r="AN7" s="19">
        <f aca="true" t="shared" si="20" ref="AN7:AN36">SUM(K7:O7)/1000</f>
        <v>0.0362</v>
      </c>
      <c r="AO7" s="19">
        <f aca="true" t="shared" si="21" ref="AO7:AO36">ROUND(AL7+AM7-P7+AN7,4)</f>
        <v>46223298.5362</v>
      </c>
      <c r="AP7" s="17"/>
      <c r="AQ7" s="9"/>
    </row>
    <row r="8" spans="1:43" ht="18" customHeight="1">
      <c r="A8" s="4">
        <v>2</v>
      </c>
      <c r="B8" s="94" t="s">
        <v>117</v>
      </c>
      <c r="C8" s="93">
        <v>1</v>
      </c>
      <c r="D8" s="94" t="s">
        <v>118</v>
      </c>
      <c r="E8" s="12">
        <v>7</v>
      </c>
      <c r="F8" s="12">
        <v>7.3</v>
      </c>
      <c r="G8" s="12">
        <v>7</v>
      </c>
      <c r="H8" s="12">
        <v>7.2</v>
      </c>
      <c r="I8" s="12">
        <v>6.8</v>
      </c>
      <c r="J8" s="14">
        <f t="shared" si="0"/>
        <v>21.2</v>
      </c>
      <c r="K8" s="13">
        <v>6.7</v>
      </c>
      <c r="L8" s="13">
        <v>7</v>
      </c>
      <c r="M8" s="13">
        <v>7</v>
      </c>
      <c r="N8" s="13">
        <v>7</v>
      </c>
      <c r="O8" s="13">
        <v>6.9</v>
      </c>
      <c r="P8" s="13">
        <v>0.9</v>
      </c>
      <c r="Q8" s="14">
        <f t="shared" si="1"/>
        <v>21.799999999999997</v>
      </c>
      <c r="R8" s="14">
        <f t="shared" si="2"/>
        <v>43</v>
      </c>
      <c r="S8" s="15">
        <f t="shared" si="3"/>
        <v>4</v>
      </c>
      <c r="T8" s="2" t="str">
        <f t="shared" si="4"/>
        <v>決勝進出</v>
      </c>
      <c r="U8" s="9"/>
      <c r="V8" s="9">
        <f t="shared" si="5"/>
        <v>4</v>
      </c>
      <c r="W8" s="9"/>
      <c r="X8" s="16">
        <f t="shared" si="6"/>
        <v>7.3</v>
      </c>
      <c r="Y8" s="16">
        <f t="shared" si="7"/>
        <v>7.2</v>
      </c>
      <c r="Z8" s="16">
        <f t="shared" si="8"/>
        <v>7</v>
      </c>
      <c r="AA8" s="16">
        <f t="shared" si="9"/>
        <v>7</v>
      </c>
      <c r="AB8" s="16">
        <f t="shared" si="10"/>
        <v>6.8</v>
      </c>
      <c r="AC8" s="17">
        <f t="shared" si="11"/>
        <v>21.2</v>
      </c>
      <c r="AD8" s="17"/>
      <c r="AE8" s="16">
        <f t="shared" si="12"/>
        <v>7</v>
      </c>
      <c r="AF8" s="16">
        <f t="shared" si="13"/>
        <v>7</v>
      </c>
      <c r="AG8" s="16">
        <f t="shared" si="14"/>
        <v>7</v>
      </c>
      <c r="AH8" s="16">
        <f t="shared" si="15"/>
        <v>6.9</v>
      </c>
      <c r="AI8" s="16">
        <f t="shared" si="16"/>
        <v>6.7</v>
      </c>
      <c r="AJ8" s="17">
        <f t="shared" si="17"/>
        <v>20.9</v>
      </c>
      <c r="AK8" s="18"/>
      <c r="AL8" s="9">
        <f t="shared" si="18"/>
        <v>43000000</v>
      </c>
      <c r="AM8" s="9">
        <f t="shared" si="19"/>
        <v>21799.999999999996</v>
      </c>
      <c r="AN8" s="19">
        <f t="shared" si="20"/>
        <v>0.0346</v>
      </c>
      <c r="AO8" s="19">
        <f t="shared" si="21"/>
        <v>43021799.1346</v>
      </c>
      <c r="AP8" s="17"/>
      <c r="AQ8" s="9"/>
    </row>
    <row r="9" spans="1:43" ht="18" customHeight="1">
      <c r="A9" s="4">
        <v>3</v>
      </c>
      <c r="B9" s="100" t="s">
        <v>119</v>
      </c>
      <c r="C9" s="101">
        <v>3</v>
      </c>
      <c r="D9" s="94" t="s">
        <v>120</v>
      </c>
      <c r="E9" s="12">
        <v>6.9</v>
      </c>
      <c r="F9" s="12">
        <v>7</v>
      </c>
      <c r="G9" s="12">
        <v>6.6</v>
      </c>
      <c r="H9" s="12">
        <v>6.9</v>
      </c>
      <c r="I9" s="12">
        <v>6.8</v>
      </c>
      <c r="J9" s="14">
        <f t="shared" si="0"/>
        <v>20.6</v>
      </c>
      <c r="K9" s="13">
        <v>5.5</v>
      </c>
      <c r="L9" s="13">
        <v>6.8</v>
      </c>
      <c r="M9" s="13">
        <v>6.4</v>
      </c>
      <c r="N9" s="13">
        <v>5.6</v>
      </c>
      <c r="O9" s="13">
        <v>5.7</v>
      </c>
      <c r="P9" s="13">
        <v>0.7</v>
      </c>
      <c r="Q9" s="14">
        <f t="shared" si="1"/>
        <v>18.400000000000002</v>
      </c>
      <c r="R9" s="14">
        <f t="shared" si="2"/>
        <v>39</v>
      </c>
      <c r="S9" s="15">
        <f t="shared" si="3"/>
        <v>6</v>
      </c>
      <c r="T9" s="2" t="str">
        <f t="shared" si="4"/>
        <v>決勝進出</v>
      </c>
      <c r="U9" s="9"/>
      <c r="V9" s="9">
        <f t="shared" si="5"/>
        <v>6</v>
      </c>
      <c r="W9" s="9"/>
      <c r="X9" s="16">
        <f t="shared" si="6"/>
        <v>7</v>
      </c>
      <c r="Y9" s="16">
        <f t="shared" si="7"/>
        <v>6.9</v>
      </c>
      <c r="Z9" s="16">
        <f t="shared" si="8"/>
        <v>6.9</v>
      </c>
      <c r="AA9" s="16">
        <f t="shared" si="9"/>
        <v>6.8</v>
      </c>
      <c r="AB9" s="16">
        <f t="shared" si="10"/>
        <v>6.6</v>
      </c>
      <c r="AC9" s="17">
        <f t="shared" si="11"/>
        <v>20.6</v>
      </c>
      <c r="AD9" s="17"/>
      <c r="AE9" s="16">
        <f t="shared" si="12"/>
        <v>6.8</v>
      </c>
      <c r="AF9" s="16">
        <f t="shared" si="13"/>
        <v>6.4</v>
      </c>
      <c r="AG9" s="16">
        <f t="shared" si="14"/>
        <v>5.7</v>
      </c>
      <c r="AH9" s="16">
        <f t="shared" si="15"/>
        <v>5.6</v>
      </c>
      <c r="AI9" s="16">
        <f t="shared" si="16"/>
        <v>5.5</v>
      </c>
      <c r="AJ9" s="17">
        <f t="shared" si="17"/>
        <v>17.700000000000003</v>
      </c>
      <c r="AK9" s="18"/>
      <c r="AL9" s="9">
        <f t="shared" si="18"/>
        <v>39000000</v>
      </c>
      <c r="AM9" s="9">
        <f t="shared" si="19"/>
        <v>18400.000000000004</v>
      </c>
      <c r="AN9" s="19">
        <f t="shared" si="20"/>
        <v>0.030000000000000002</v>
      </c>
      <c r="AO9" s="19">
        <f t="shared" si="21"/>
        <v>39018399.33</v>
      </c>
      <c r="AP9" s="17"/>
      <c r="AQ9" s="9"/>
    </row>
    <row r="10" spans="1:43" ht="18" customHeight="1">
      <c r="A10" s="4">
        <v>4</v>
      </c>
      <c r="B10" s="94" t="s">
        <v>121</v>
      </c>
      <c r="C10" s="93">
        <v>3</v>
      </c>
      <c r="D10" s="94" t="s">
        <v>118</v>
      </c>
      <c r="E10" s="12">
        <v>7.6</v>
      </c>
      <c r="F10" s="12">
        <v>7.4</v>
      </c>
      <c r="G10" s="12">
        <v>7.5</v>
      </c>
      <c r="H10" s="12">
        <v>7.5</v>
      </c>
      <c r="I10" s="12">
        <v>7.6</v>
      </c>
      <c r="J10" s="14">
        <f t="shared" si="0"/>
        <v>22.6</v>
      </c>
      <c r="K10" s="13">
        <v>7.8</v>
      </c>
      <c r="L10" s="13">
        <v>7.2</v>
      </c>
      <c r="M10" s="13">
        <v>7.2</v>
      </c>
      <c r="N10" s="13">
        <v>7.4</v>
      </c>
      <c r="O10" s="13">
        <v>7.1</v>
      </c>
      <c r="P10" s="13">
        <v>1.1</v>
      </c>
      <c r="Q10" s="14">
        <f t="shared" si="1"/>
        <v>22.900000000000002</v>
      </c>
      <c r="R10" s="14">
        <f t="shared" si="2"/>
        <v>45.5</v>
      </c>
      <c r="S10" s="15">
        <f t="shared" si="3"/>
        <v>2</v>
      </c>
      <c r="T10" s="2" t="str">
        <f t="shared" si="4"/>
        <v>決勝進出</v>
      </c>
      <c r="U10" s="9"/>
      <c r="V10" s="9">
        <f t="shared" si="5"/>
        <v>2</v>
      </c>
      <c r="W10" s="9"/>
      <c r="X10" s="16">
        <f t="shared" si="6"/>
        <v>7.6</v>
      </c>
      <c r="Y10" s="16">
        <f t="shared" si="7"/>
        <v>7.6</v>
      </c>
      <c r="Z10" s="16">
        <f t="shared" si="8"/>
        <v>7.5</v>
      </c>
      <c r="AA10" s="16">
        <f t="shared" si="9"/>
        <v>7.5</v>
      </c>
      <c r="AB10" s="16">
        <f t="shared" si="10"/>
        <v>7.4</v>
      </c>
      <c r="AC10" s="17">
        <f t="shared" si="11"/>
        <v>22.6</v>
      </c>
      <c r="AD10" s="17"/>
      <c r="AE10" s="16">
        <f t="shared" si="12"/>
        <v>7.8</v>
      </c>
      <c r="AF10" s="16">
        <f t="shared" si="13"/>
        <v>7.4</v>
      </c>
      <c r="AG10" s="16">
        <f t="shared" si="14"/>
        <v>7.2</v>
      </c>
      <c r="AH10" s="16">
        <f t="shared" si="15"/>
        <v>7.2</v>
      </c>
      <c r="AI10" s="16">
        <f t="shared" si="16"/>
        <v>7.1</v>
      </c>
      <c r="AJ10" s="17">
        <f t="shared" si="17"/>
        <v>21.8</v>
      </c>
      <c r="AK10" s="18"/>
      <c r="AL10" s="9">
        <f t="shared" si="18"/>
        <v>45500000</v>
      </c>
      <c r="AM10" s="9">
        <f t="shared" si="19"/>
        <v>22900.000000000004</v>
      </c>
      <c r="AN10" s="19">
        <f t="shared" si="20"/>
        <v>0.0367</v>
      </c>
      <c r="AO10" s="19">
        <f t="shared" si="21"/>
        <v>45522898.9367</v>
      </c>
      <c r="AP10" s="17"/>
      <c r="AQ10" s="9"/>
    </row>
    <row r="11" spans="1:43" ht="18" customHeight="1">
      <c r="A11" s="4">
        <v>5</v>
      </c>
      <c r="B11" s="92" t="s">
        <v>122</v>
      </c>
      <c r="C11" s="102">
        <v>3</v>
      </c>
      <c r="D11" s="94" t="s">
        <v>120</v>
      </c>
      <c r="E11" s="12">
        <v>6.8</v>
      </c>
      <c r="F11" s="12">
        <v>6.8</v>
      </c>
      <c r="G11" s="12">
        <v>6.5</v>
      </c>
      <c r="H11" s="12">
        <v>6.8</v>
      </c>
      <c r="I11" s="12">
        <v>6.5</v>
      </c>
      <c r="J11" s="14">
        <f t="shared" si="0"/>
        <v>20.1</v>
      </c>
      <c r="K11" s="13">
        <v>6.8</v>
      </c>
      <c r="L11" s="13">
        <v>6.8</v>
      </c>
      <c r="M11" s="13">
        <v>6.5</v>
      </c>
      <c r="N11" s="13">
        <v>6.8</v>
      </c>
      <c r="O11" s="13">
        <v>6.5</v>
      </c>
      <c r="P11" s="13">
        <v>1</v>
      </c>
      <c r="Q11" s="14">
        <f t="shared" si="1"/>
        <v>21.1</v>
      </c>
      <c r="R11" s="14">
        <f t="shared" si="2"/>
        <v>41.2</v>
      </c>
      <c r="S11" s="15">
        <f t="shared" si="3"/>
        <v>5</v>
      </c>
      <c r="T11" s="2" t="str">
        <f t="shared" si="4"/>
        <v>決勝進出</v>
      </c>
      <c r="U11" s="9"/>
      <c r="V11" s="9">
        <f t="shared" si="5"/>
        <v>5</v>
      </c>
      <c r="W11" s="9"/>
      <c r="X11" s="16">
        <f t="shared" si="6"/>
        <v>6.8</v>
      </c>
      <c r="Y11" s="16">
        <f t="shared" si="7"/>
        <v>6.8</v>
      </c>
      <c r="Z11" s="16">
        <f t="shared" si="8"/>
        <v>6.8</v>
      </c>
      <c r="AA11" s="16">
        <f t="shared" si="9"/>
        <v>6.5</v>
      </c>
      <c r="AB11" s="16">
        <f t="shared" si="10"/>
        <v>6.5</v>
      </c>
      <c r="AC11" s="17">
        <f t="shared" si="11"/>
        <v>20.1</v>
      </c>
      <c r="AD11" s="17"/>
      <c r="AE11" s="16">
        <f t="shared" si="12"/>
        <v>6.8</v>
      </c>
      <c r="AF11" s="16">
        <f t="shared" si="13"/>
        <v>6.8</v>
      </c>
      <c r="AG11" s="16">
        <f t="shared" si="14"/>
        <v>6.8</v>
      </c>
      <c r="AH11" s="16">
        <f t="shared" si="15"/>
        <v>6.5</v>
      </c>
      <c r="AI11" s="16">
        <f t="shared" si="16"/>
        <v>6.5</v>
      </c>
      <c r="AJ11" s="17">
        <f t="shared" si="17"/>
        <v>20.1</v>
      </c>
      <c r="AK11" s="18"/>
      <c r="AL11" s="9">
        <f t="shared" si="18"/>
        <v>41200000</v>
      </c>
      <c r="AM11" s="9">
        <f t="shared" si="19"/>
        <v>21100</v>
      </c>
      <c r="AN11" s="19">
        <f t="shared" si="20"/>
        <v>0.033400000000000006</v>
      </c>
      <c r="AO11" s="19">
        <f t="shared" si="21"/>
        <v>41221099.0334</v>
      </c>
      <c r="AP11" s="17"/>
      <c r="AQ11" s="9"/>
    </row>
    <row r="12" spans="1:43" ht="18" customHeight="1">
      <c r="A12" s="4">
        <v>6</v>
      </c>
      <c r="B12" s="100" t="s">
        <v>123</v>
      </c>
      <c r="C12" s="101">
        <v>2</v>
      </c>
      <c r="D12" s="94" t="s">
        <v>120</v>
      </c>
      <c r="E12" s="12">
        <v>7.4</v>
      </c>
      <c r="F12" s="12">
        <v>7.5</v>
      </c>
      <c r="G12" s="12">
        <v>7.2</v>
      </c>
      <c r="H12" s="12">
        <v>7.8</v>
      </c>
      <c r="I12" s="12">
        <v>7.5</v>
      </c>
      <c r="J12" s="14">
        <f t="shared" si="0"/>
        <v>22.4</v>
      </c>
      <c r="K12" s="13">
        <v>7.5</v>
      </c>
      <c r="L12" s="145" t="s">
        <v>206</v>
      </c>
      <c r="M12" s="13">
        <v>7</v>
      </c>
      <c r="N12" s="13">
        <v>7.5</v>
      </c>
      <c r="O12" s="13">
        <v>7.5</v>
      </c>
      <c r="P12" s="13">
        <v>1</v>
      </c>
      <c r="Q12" s="14">
        <f t="shared" si="1"/>
        <v>23</v>
      </c>
      <c r="R12" s="14">
        <f t="shared" si="2"/>
        <v>45.4</v>
      </c>
      <c r="S12" s="15">
        <f t="shared" si="3"/>
        <v>3</v>
      </c>
      <c r="T12" s="2" t="str">
        <f t="shared" si="4"/>
        <v>決勝進出</v>
      </c>
      <c r="U12" s="9"/>
      <c r="V12" s="9">
        <f t="shared" si="5"/>
        <v>3</v>
      </c>
      <c r="W12" s="9"/>
      <c r="X12" s="16">
        <f t="shared" si="6"/>
        <v>7.8</v>
      </c>
      <c r="Y12" s="16">
        <f t="shared" si="7"/>
        <v>7.5</v>
      </c>
      <c r="Z12" s="16">
        <f t="shared" si="8"/>
        <v>7.5</v>
      </c>
      <c r="AA12" s="16">
        <f t="shared" si="9"/>
        <v>7.4</v>
      </c>
      <c r="AB12" s="16">
        <f t="shared" si="10"/>
        <v>7.2</v>
      </c>
      <c r="AC12" s="17">
        <f t="shared" si="11"/>
        <v>22.4</v>
      </c>
      <c r="AD12" s="17"/>
      <c r="AE12" s="16">
        <f t="shared" si="12"/>
        <v>7.5</v>
      </c>
      <c r="AF12" s="16">
        <f t="shared" si="13"/>
        <v>7.5</v>
      </c>
      <c r="AG12" s="16">
        <f t="shared" si="14"/>
        <v>7.5</v>
      </c>
      <c r="AH12" s="16">
        <f t="shared" si="15"/>
        <v>7</v>
      </c>
      <c r="AI12" s="16" t="e">
        <f t="shared" si="16"/>
        <v>#NUM!</v>
      </c>
      <c r="AJ12" s="17">
        <f t="shared" si="17"/>
        <v>22</v>
      </c>
      <c r="AK12" s="18"/>
      <c r="AL12" s="9">
        <f t="shared" si="18"/>
        <v>45400000</v>
      </c>
      <c r="AM12" s="9">
        <f t="shared" si="19"/>
        <v>23000</v>
      </c>
      <c r="AN12" s="19">
        <f t="shared" si="20"/>
        <v>0.0295</v>
      </c>
      <c r="AO12" s="19">
        <f t="shared" si="21"/>
        <v>45422999.0295</v>
      </c>
      <c r="AP12" s="17"/>
      <c r="AQ12" s="9"/>
    </row>
    <row r="13" spans="1:44" ht="18" customHeight="1">
      <c r="A13" s="4">
        <v>7</v>
      </c>
      <c r="B13" s="78"/>
      <c r="C13" s="7"/>
      <c r="D13" s="7"/>
      <c r="E13" s="12"/>
      <c r="F13" s="12"/>
      <c r="G13" s="12"/>
      <c r="H13" s="12"/>
      <c r="I13" s="12"/>
      <c r="J13" s="14">
        <f t="shared" si="0"/>
      </c>
      <c r="K13" s="13"/>
      <c r="L13" s="13"/>
      <c r="M13" s="13"/>
      <c r="N13" s="13"/>
      <c r="O13" s="13"/>
      <c r="P13" s="13"/>
      <c r="Q13" s="14">
        <f t="shared" si="1"/>
      </c>
      <c r="R13" s="14">
        <f t="shared" si="2"/>
      </c>
      <c r="S13" s="15">
        <f t="shared" si="3"/>
      </c>
      <c r="T13" s="2">
        <f t="shared" si="4"/>
      </c>
      <c r="U13" s="9"/>
      <c r="V13" s="9" t="e">
        <f t="shared" si="5"/>
        <v>#VALUE!</v>
      </c>
      <c r="W13" s="9"/>
      <c r="X13" s="16">
        <f t="shared" si="6"/>
        <v>0</v>
      </c>
      <c r="Y13" s="16">
        <f t="shared" si="7"/>
        <v>0</v>
      </c>
      <c r="Z13" s="16">
        <f t="shared" si="8"/>
        <v>0</v>
      </c>
      <c r="AA13" s="16">
        <f t="shared" si="9"/>
        <v>0</v>
      </c>
      <c r="AB13" s="16">
        <f t="shared" si="10"/>
        <v>0</v>
      </c>
      <c r="AC13" s="17">
        <f t="shared" si="11"/>
        <v>0</v>
      </c>
      <c r="AD13" s="17"/>
      <c r="AE13" s="16">
        <f t="shared" si="12"/>
        <v>0</v>
      </c>
      <c r="AF13" s="16">
        <f t="shared" si="13"/>
        <v>0</v>
      </c>
      <c r="AG13" s="16">
        <f t="shared" si="14"/>
        <v>0</v>
      </c>
      <c r="AH13" s="16">
        <f t="shared" si="15"/>
        <v>0</v>
      </c>
      <c r="AI13" s="16">
        <f t="shared" si="16"/>
        <v>0</v>
      </c>
      <c r="AJ13" s="17">
        <f t="shared" si="17"/>
        <v>0</v>
      </c>
      <c r="AK13" s="18"/>
      <c r="AL13" s="9">
        <f t="shared" si="18"/>
        <v>0</v>
      </c>
      <c r="AM13" s="9">
        <f t="shared" si="19"/>
        <v>0</v>
      </c>
      <c r="AN13" s="19">
        <f t="shared" si="20"/>
        <v>0</v>
      </c>
      <c r="AO13" s="19">
        <f t="shared" si="21"/>
        <v>0</v>
      </c>
      <c r="AP13" s="17"/>
      <c r="AQ13" s="9"/>
      <c r="AR13" s="20"/>
    </row>
    <row r="14" spans="1:43" ht="18" customHeight="1">
      <c r="A14" s="4">
        <v>8</v>
      </c>
      <c r="B14" s="78"/>
      <c r="C14" s="7"/>
      <c r="D14" s="7"/>
      <c r="E14" s="12"/>
      <c r="F14" s="12"/>
      <c r="G14" s="12"/>
      <c r="H14" s="12"/>
      <c r="I14" s="12"/>
      <c r="J14" s="14">
        <f t="shared" si="0"/>
      </c>
      <c r="K14" s="13"/>
      <c r="L14" s="13"/>
      <c r="M14" s="13"/>
      <c r="N14" s="13"/>
      <c r="O14" s="13"/>
      <c r="P14" s="13"/>
      <c r="Q14" s="14">
        <f t="shared" si="1"/>
      </c>
      <c r="R14" s="14">
        <f t="shared" si="2"/>
      </c>
      <c r="S14" s="15">
        <f t="shared" si="3"/>
      </c>
      <c r="T14" s="2">
        <f t="shared" si="4"/>
      </c>
      <c r="U14" s="9"/>
      <c r="V14" s="9" t="e">
        <f t="shared" si="5"/>
        <v>#VALUE!</v>
      </c>
      <c r="W14" s="9"/>
      <c r="X14" s="16">
        <f t="shared" si="6"/>
        <v>0</v>
      </c>
      <c r="Y14" s="16">
        <f t="shared" si="7"/>
        <v>0</v>
      </c>
      <c r="Z14" s="16">
        <f t="shared" si="8"/>
        <v>0</v>
      </c>
      <c r="AA14" s="16">
        <f t="shared" si="9"/>
        <v>0</v>
      </c>
      <c r="AB14" s="16">
        <f t="shared" si="10"/>
        <v>0</v>
      </c>
      <c r="AC14" s="17">
        <f t="shared" si="11"/>
        <v>0</v>
      </c>
      <c r="AD14" s="17"/>
      <c r="AE14" s="16">
        <f t="shared" si="12"/>
        <v>0</v>
      </c>
      <c r="AF14" s="16">
        <f t="shared" si="13"/>
        <v>0</v>
      </c>
      <c r="AG14" s="16">
        <f t="shared" si="14"/>
        <v>0</v>
      </c>
      <c r="AH14" s="16">
        <f t="shared" si="15"/>
        <v>0</v>
      </c>
      <c r="AI14" s="16">
        <f t="shared" si="16"/>
        <v>0</v>
      </c>
      <c r="AJ14" s="17">
        <f t="shared" si="17"/>
        <v>0</v>
      </c>
      <c r="AK14" s="18"/>
      <c r="AL14" s="9">
        <f t="shared" si="18"/>
        <v>0</v>
      </c>
      <c r="AM14" s="9">
        <f t="shared" si="19"/>
        <v>0</v>
      </c>
      <c r="AN14" s="19">
        <f t="shared" si="20"/>
        <v>0</v>
      </c>
      <c r="AO14" s="19">
        <f t="shared" si="21"/>
        <v>0</v>
      </c>
      <c r="AP14" s="17"/>
      <c r="AQ14" s="9"/>
    </row>
    <row r="15" spans="1:43" ht="18" customHeight="1">
      <c r="A15" s="4">
        <v>9</v>
      </c>
      <c r="B15" s="78"/>
      <c r="C15" s="7"/>
      <c r="D15" s="7"/>
      <c r="E15" s="12"/>
      <c r="F15" s="12"/>
      <c r="G15" s="12"/>
      <c r="H15" s="12"/>
      <c r="I15" s="12"/>
      <c r="J15" s="14">
        <f t="shared" si="0"/>
      </c>
      <c r="K15" s="13"/>
      <c r="L15" s="13"/>
      <c r="M15" s="13"/>
      <c r="N15" s="13"/>
      <c r="O15" s="13"/>
      <c r="P15" s="13"/>
      <c r="Q15" s="14">
        <f t="shared" si="1"/>
      </c>
      <c r="R15" s="14">
        <f t="shared" si="2"/>
      </c>
      <c r="S15" s="15">
        <f t="shared" si="3"/>
      </c>
      <c r="T15" s="2">
        <f t="shared" si="4"/>
      </c>
      <c r="U15" s="9"/>
      <c r="V15" s="9" t="e">
        <f t="shared" si="5"/>
        <v>#VALUE!</v>
      </c>
      <c r="W15" s="9"/>
      <c r="X15" s="16">
        <f t="shared" si="6"/>
        <v>0</v>
      </c>
      <c r="Y15" s="16">
        <f t="shared" si="7"/>
        <v>0</v>
      </c>
      <c r="Z15" s="16">
        <f t="shared" si="8"/>
        <v>0</v>
      </c>
      <c r="AA15" s="16">
        <f t="shared" si="9"/>
        <v>0</v>
      </c>
      <c r="AB15" s="16">
        <f t="shared" si="10"/>
        <v>0</v>
      </c>
      <c r="AC15" s="17">
        <f t="shared" si="11"/>
        <v>0</v>
      </c>
      <c r="AD15" s="17"/>
      <c r="AE15" s="16">
        <f t="shared" si="12"/>
        <v>0</v>
      </c>
      <c r="AF15" s="16">
        <f t="shared" si="13"/>
        <v>0</v>
      </c>
      <c r="AG15" s="16">
        <f t="shared" si="14"/>
        <v>0</v>
      </c>
      <c r="AH15" s="16">
        <f t="shared" si="15"/>
        <v>0</v>
      </c>
      <c r="AI15" s="16">
        <f t="shared" si="16"/>
        <v>0</v>
      </c>
      <c r="AJ15" s="17">
        <f t="shared" si="17"/>
        <v>0</v>
      </c>
      <c r="AK15" s="18"/>
      <c r="AL15" s="9">
        <f t="shared" si="18"/>
        <v>0</v>
      </c>
      <c r="AM15" s="9">
        <f t="shared" si="19"/>
        <v>0</v>
      </c>
      <c r="AN15" s="19">
        <f t="shared" si="20"/>
        <v>0</v>
      </c>
      <c r="AO15" s="19">
        <f t="shared" si="21"/>
        <v>0</v>
      </c>
      <c r="AP15" s="17"/>
      <c r="AQ15" s="9"/>
    </row>
    <row r="16" spans="1:43" ht="18" customHeight="1">
      <c r="A16" s="4">
        <v>10</v>
      </c>
      <c r="B16" s="78"/>
      <c r="C16" s="7"/>
      <c r="D16" s="7"/>
      <c r="E16" s="12"/>
      <c r="F16" s="12"/>
      <c r="G16" s="12"/>
      <c r="H16" s="12"/>
      <c r="I16" s="12"/>
      <c r="J16" s="14">
        <f t="shared" si="0"/>
      </c>
      <c r="K16" s="13"/>
      <c r="L16" s="13"/>
      <c r="M16" s="13"/>
      <c r="N16" s="13"/>
      <c r="O16" s="13"/>
      <c r="P16" s="13"/>
      <c r="Q16" s="14">
        <f t="shared" si="1"/>
      </c>
      <c r="R16" s="14">
        <f t="shared" si="2"/>
      </c>
      <c r="S16" s="15">
        <f t="shared" si="3"/>
      </c>
      <c r="T16" s="2">
        <f t="shared" si="4"/>
      </c>
      <c r="U16" s="9"/>
      <c r="V16" s="9" t="e">
        <f t="shared" si="5"/>
        <v>#VALUE!</v>
      </c>
      <c r="W16" s="9"/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16">
        <f t="shared" si="10"/>
        <v>0</v>
      </c>
      <c r="AC16" s="17">
        <f t="shared" si="11"/>
        <v>0</v>
      </c>
      <c r="AD16" s="17"/>
      <c r="AE16" s="16">
        <f t="shared" si="12"/>
        <v>0</v>
      </c>
      <c r="AF16" s="16">
        <f t="shared" si="13"/>
        <v>0</v>
      </c>
      <c r="AG16" s="16">
        <f t="shared" si="14"/>
        <v>0</v>
      </c>
      <c r="AH16" s="16">
        <f t="shared" si="15"/>
        <v>0</v>
      </c>
      <c r="AI16" s="16">
        <f t="shared" si="16"/>
        <v>0</v>
      </c>
      <c r="AJ16" s="17">
        <f t="shared" si="17"/>
        <v>0</v>
      </c>
      <c r="AK16" s="18"/>
      <c r="AL16" s="9">
        <f t="shared" si="18"/>
        <v>0</v>
      </c>
      <c r="AM16" s="9">
        <f t="shared" si="19"/>
        <v>0</v>
      </c>
      <c r="AN16" s="19">
        <f t="shared" si="20"/>
        <v>0</v>
      </c>
      <c r="AO16" s="19">
        <f t="shared" si="21"/>
        <v>0</v>
      </c>
      <c r="AP16" s="17"/>
      <c r="AQ16" s="9"/>
    </row>
    <row r="17" spans="1:43" ht="0.75" customHeight="1" hidden="1">
      <c r="A17" s="4">
        <v>11</v>
      </c>
      <c r="B17" s="78"/>
      <c r="C17" s="7"/>
      <c r="D17" s="7"/>
      <c r="E17" s="12"/>
      <c r="F17" s="12"/>
      <c r="G17" s="12"/>
      <c r="H17" s="12"/>
      <c r="I17" s="12"/>
      <c r="J17" s="14">
        <f t="shared" si="0"/>
      </c>
      <c r="K17" s="13"/>
      <c r="L17" s="13"/>
      <c r="M17" s="13"/>
      <c r="N17" s="13"/>
      <c r="O17" s="13"/>
      <c r="P17" s="13"/>
      <c r="Q17" s="14">
        <f t="shared" si="1"/>
      </c>
      <c r="R17" s="14">
        <f t="shared" si="2"/>
      </c>
      <c r="S17" s="15">
        <f t="shared" si="3"/>
      </c>
      <c r="T17" s="2">
        <f t="shared" si="4"/>
      </c>
      <c r="U17" s="9"/>
      <c r="V17" s="9" t="e">
        <f t="shared" si="5"/>
        <v>#VALUE!</v>
      </c>
      <c r="W17" s="21"/>
      <c r="X17" s="16">
        <f t="shared" si="6"/>
        <v>0</v>
      </c>
      <c r="Y17" s="16">
        <f t="shared" si="7"/>
        <v>0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6">
        <f t="shared" si="12"/>
        <v>0</v>
      </c>
      <c r="AF17" s="16">
        <f t="shared" si="13"/>
        <v>0</v>
      </c>
      <c r="AG17" s="16">
        <f t="shared" si="14"/>
        <v>0</v>
      </c>
      <c r="AH17" s="16">
        <f t="shared" si="15"/>
        <v>0</v>
      </c>
      <c r="AI17" s="16">
        <f t="shared" si="16"/>
        <v>0</v>
      </c>
      <c r="AJ17" s="16">
        <f t="shared" si="17"/>
        <v>0</v>
      </c>
      <c r="AK17" s="22"/>
      <c r="AL17" s="9">
        <f t="shared" si="18"/>
        <v>0</v>
      </c>
      <c r="AM17" s="9">
        <f t="shared" si="19"/>
        <v>0</v>
      </c>
      <c r="AN17" s="19">
        <f t="shared" si="20"/>
        <v>0</v>
      </c>
      <c r="AO17" s="19">
        <f t="shared" si="21"/>
        <v>0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12"/>
      <c r="F18" s="12"/>
      <c r="G18" s="12"/>
      <c r="H18" s="12"/>
      <c r="I18" s="12"/>
      <c r="J18" s="14">
        <f t="shared" si="0"/>
      </c>
      <c r="K18" s="13"/>
      <c r="L18" s="13"/>
      <c r="M18" s="13"/>
      <c r="N18" s="13"/>
      <c r="O18" s="13"/>
      <c r="P18" s="13"/>
      <c r="Q18" s="14">
        <f t="shared" si="1"/>
      </c>
      <c r="R18" s="14">
        <f t="shared" si="2"/>
      </c>
      <c r="S18" s="15">
        <f t="shared" si="3"/>
      </c>
      <c r="T18" s="2">
        <f t="shared" si="4"/>
      </c>
      <c r="U18" s="9"/>
      <c r="V18" s="9" t="e">
        <f t="shared" si="5"/>
        <v>#VALUE!</v>
      </c>
      <c r="W18" s="21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6">
        <f t="shared" si="17"/>
        <v>0</v>
      </c>
      <c r="AK18" s="22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12"/>
      <c r="F19" s="12"/>
      <c r="G19" s="12"/>
      <c r="H19" s="12"/>
      <c r="I19" s="12"/>
      <c r="J19" s="14">
        <f t="shared" si="0"/>
      </c>
      <c r="K19" s="13"/>
      <c r="L19" s="13"/>
      <c r="M19" s="13"/>
      <c r="N19" s="13"/>
      <c r="O19" s="13"/>
      <c r="P19" s="13"/>
      <c r="Q19" s="14">
        <f t="shared" si="1"/>
      </c>
      <c r="R19" s="14">
        <f t="shared" si="2"/>
      </c>
      <c r="S19" s="15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12"/>
      <c r="F20" s="12"/>
      <c r="G20" s="12"/>
      <c r="H20" s="12"/>
      <c r="I20" s="12"/>
      <c r="J20" s="14">
        <f t="shared" si="0"/>
      </c>
      <c r="K20" s="13"/>
      <c r="L20" s="13"/>
      <c r="M20" s="13"/>
      <c r="N20" s="13"/>
      <c r="O20" s="13"/>
      <c r="P20" s="13"/>
      <c r="Q20" s="14">
        <f t="shared" si="1"/>
      </c>
      <c r="R20" s="14">
        <f t="shared" si="2"/>
      </c>
      <c r="S20" s="15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18" customHeight="1" hidden="1"/>
    <row r="40" spans="1:20" s="40" customFormat="1" ht="18" customHeight="1">
      <c r="A40" s="151" t="str">
        <f>A1</f>
        <v>第７回　全九州トランポリン競技選手権大会</v>
      </c>
      <c r="B40" s="148"/>
      <c r="C40" s="149"/>
      <c r="D40" s="14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36"/>
    </row>
    <row r="41" spans="1:20" s="40" customFormat="1" ht="18" customHeight="1">
      <c r="A41" s="152"/>
      <c r="B41" s="148"/>
      <c r="C41" s="149"/>
      <c r="D41" s="148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36"/>
    </row>
    <row r="42" spans="1:20" s="40" customFormat="1" ht="18" customHeight="1">
      <c r="A42" s="151" t="str">
        <f>A3</f>
        <v>小学校低学年　女子</v>
      </c>
      <c r="B42" s="148"/>
      <c r="C42" s="148" t="s">
        <v>34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6"/>
    </row>
    <row r="43" spans="1:19" ht="18" customHeight="1">
      <c r="A43" s="179" t="s">
        <v>209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86" t="s">
        <v>0</v>
      </c>
      <c r="B44" s="169" t="s">
        <v>12</v>
      </c>
      <c r="C44" s="176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6</v>
      </c>
    </row>
    <row r="45" spans="1:41" ht="18" customHeight="1">
      <c r="A45" s="169"/>
      <c r="B45" s="169"/>
      <c r="C45" s="176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50" t="str">
        <f aca="true" t="shared" si="22" ref="B46:B55">IF($A46&gt;$Z$44,"",INDEX(B$7:B$36,MATCH($Z$44-$A46+1,$S$7:$S$36,0)))</f>
        <v>角田　萌華</v>
      </c>
      <c r="C46" s="79">
        <v>3</v>
      </c>
      <c r="D46" s="79" t="str">
        <f aca="true" t="shared" si="23" ref="D46:D55">IF($A46&gt;$Z$44,"",INDEX(D$7:D$36,MATCH($Z$44-$A46+1,$S$7:$S$36,0)))</f>
        <v>熊本ＴＣ</v>
      </c>
      <c r="E46" s="184">
        <f aca="true" t="shared" si="24" ref="E46:E55">IF($A46&gt;$Z$44,"",INDEX($J$7:$J$36,MATCH($Z$44-$A46+1,$S$7:$S$36,0)))</f>
        <v>20.6</v>
      </c>
      <c r="F46" s="185"/>
      <c r="G46" s="184">
        <f aca="true" t="shared" si="25" ref="G46:G55">IF($A46&gt;$Z$44,"",INDEX($Q$7:$Q$36,MATCH($Z$44-$A46+1,$S$7:$S$36,0)))</f>
        <v>18.400000000000002</v>
      </c>
      <c r="H46" s="185"/>
      <c r="I46" s="184">
        <f aca="true" t="shared" si="26" ref="I46:I55">IF($A46&gt;$Z$44,"",INDEX($R$7:$R$36,MATCH($Z$44-$A46+1,$S$7:$S$36,0)))</f>
        <v>39</v>
      </c>
      <c r="J46" s="185"/>
      <c r="K46" s="60">
        <v>6.1</v>
      </c>
      <c r="L46" s="60">
        <v>6.5</v>
      </c>
      <c r="M46" s="60">
        <v>6.5</v>
      </c>
      <c r="N46" s="60">
        <v>6.2</v>
      </c>
      <c r="O46" s="60">
        <v>6.2</v>
      </c>
      <c r="P46" s="60">
        <v>0.7</v>
      </c>
      <c r="Q46" s="58">
        <f aca="true" t="shared" si="27" ref="Q46:Q55">IF(B46="","",P46+AC46)</f>
        <v>19.599999999999998</v>
      </c>
      <c r="R46" s="58">
        <f aca="true" t="shared" si="28" ref="R46:R55">IF(B46="","",ROUND(I46+P46+AC46,1))</f>
        <v>58.6</v>
      </c>
      <c r="S46" s="4">
        <f aca="true" t="shared" si="29" ref="S46:S55">IF(B46="","",RANK(AO46,AO$46:AO$55,0))</f>
        <v>6</v>
      </c>
      <c r="T46" s="75">
        <f>Q46-P46</f>
        <v>18.9</v>
      </c>
      <c r="V46" s="9">
        <f aca="true" t="shared" si="30" ref="V46:V55">RANK(R46,R$46:R$55,0)</f>
        <v>6</v>
      </c>
      <c r="X46" s="16">
        <f aca="true" t="shared" si="31" ref="X46:X55">IF(K46="",0,LARGE($K46:$O46,1))</f>
        <v>6.5</v>
      </c>
      <c r="Y46" s="16">
        <f aca="true" t="shared" si="32" ref="Y46:Y55">IF(L46="",0,LARGE($K46:$O46,2))</f>
        <v>6.5</v>
      </c>
      <c r="Z46" s="16">
        <f aca="true" t="shared" si="33" ref="Z46:Z55">IF(M46="",0,LARGE($K46:$O46,3))</f>
        <v>6.2</v>
      </c>
      <c r="AA46" s="16">
        <f aca="true" t="shared" si="34" ref="AA46:AA55">IF(N46="",0,LARGE($K46:$O46,4))</f>
        <v>6.2</v>
      </c>
      <c r="AB46" s="16">
        <f aca="true" t="shared" si="35" ref="AB46:AB55">IF(O46="",0,LARGE($K46:$O46,5))</f>
        <v>6.1</v>
      </c>
      <c r="AC46" s="17">
        <f aca="true" t="shared" si="36" ref="AC46:AC55">SUM(Y46:AA46)</f>
        <v>18.9</v>
      </c>
      <c r="AL46" s="9">
        <f aca="true" t="shared" si="37" ref="AL46:AL55">IF(R46="",0,R46*1000000)</f>
        <v>58600000</v>
      </c>
      <c r="AM46" s="9">
        <f aca="true" t="shared" si="38" ref="AM46:AM55">IF(Q46="",0,Q46*1000)</f>
        <v>19599.999999999996</v>
      </c>
      <c r="AN46" s="19">
        <f aca="true" t="shared" si="39" ref="AN46:AN55">SUM(K46:O46)/1000</f>
        <v>0.0315</v>
      </c>
      <c r="AO46" s="19">
        <f aca="true" t="shared" si="40" ref="AO46:AO55">ROUND(AL46+AM46-P46+AN46,4)</f>
        <v>58619599.3315</v>
      </c>
    </row>
    <row r="47" spans="1:41" ht="18" customHeight="1">
      <c r="A47" s="4">
        <v>2</v>
      </c>
      <c r="B47" s="150" t="str">
        <f t="shared" si="22"/>
        <v>前田　桃花</v>
      </c>
      <c r="C47" s="79">
        <v>3</v>
      </c>
      <c r="D47" s="79" t="str">
        <f t="shared" si="23"/>
        <v>熊本ＴＣ</v>
      </c>
      <c r="E47" s="184">
        <f t="shared" si="24"/>
        <v>20.1</v>
      </c>
      <c r="F47" s="185"/>
      <c r="G47" s="184">
        <f t="shared" si="25"/>
        <v>21.1</v>
      </c>
      <c r="H47" s="185"/>
      <c r="I47" s="184">
        <f t="shared" si="26"/>
        <v>41.2</v>
      </c>
      <c r="J47" s="185"/>
      <c r="K47" s="60">
        <v>7</v>
      </c>
      <c r="L47" s="60">
        <v>6.7</v>
      </c>
      <c r="M47" s="60">
        <v>6.8</v>
      </c>
      <c r="N47" s="60">
        <v>7</v>
      </c>
      <c r="O47" s="60">
        <v>6.9</v>
      </c>
      <c r="P47" s="60">
        <v>1</v>
      </c>
      <c r="Q47" s="58">
        <f t="shared" si="27"/>
        <v>21.7</v>
      </c>
      <c r="R47" s="58">
        <f t="shared" si="28"/>
        <v>62.9</v>
      </c>
      <c r="S47" s="4">
        <f t="shared" si="29"/>
        <v>5</v>
      </c>
      <c r="T47" s="75">
        <f aca="true" t="shared" si="41" ref="T47:T55">Q47-P47</f>
        <v>20.7</v>
      </c>
      <c r="V47" s="9">
        <f t="shared" si="30"/>
        <v>5</v>
      </c>
      <c r="X47" s="16">
        <f t="shared" si="31"/>
        <v>7</v>
      </c>
      <c r="Y47" s="16">
        <f t="shared" si="32"/>
        <v>7</v>
      </c>
      <c r="Z47" s="16">
        <f t="shared" si="33"/>
        <v>6.9</v>
      </c>
      <c r="AA47" s="16">
        <f t="shared" si="34"/>
        <v>6.8</v>
      </c>
      <c r="AB47" s="16">
        <f t="shared" si="35"/>
        <v>6.7</v>
      </c>
      <c r="AC47" s="17">
        <f t="shared" si="36"/>
        <v>20.7</v>
      </c>
      <c r="AL47" s="9">
        <f t="shared" si="37"/>
        <v>62900000</v>
      </c>
      <c r="AM47" s="9">
        <f t="shared" si="38"/>
        <v>21700</v>
      </c>
      <c r="AN47" s="19">
        <f t="shared" si="39"/>
        <v>0.0344</v>
      </c>
      <c r="AO47" s="19">
        <f t="shared" si="40"/>
        <v>62921699.0344</v>
      </c>
    </row>
    <row r="48" spans="1:41" ht="18" customHeight="1">
      <c r="A48" s="4">
        <v>3</v>
      </c>
      <c r="B48" s="150" t="str">
        <f t="shared" si="22"/>
        <v>柳井愛梨</v>
      </c>
      <c r="C48" s="79">
        <v>1</v>
      </c>
      <c r="D48" s="79" t="str">
        <f t="shared" si="23"/>
        <v>スペースウォーク</v>
      </c>
      <c r="E48" s="184">
        <f t="shared" si="24"/>
        <v>21.2</v>
      </c>
      <c r="F48" s="185"/>
      <c r="G48" s="184">
        <f t="shared" si="25"/>
        <v>21.799999999999997</v>
      </c>
      <c r="H48" s="185"/>
      <c r="I48" s="184">
        <f t="shared" si="26"/>
        <v>43</v>
      </c>
      <c r="J48" s="185"/>
      <c r="K48" s="60">
        <v>7.1</v>
      </c>
      <c r="L48" s="60">
        <v>7.5</v>
      </c>
      <c r="M48" s="60">
        <v>6.9</v>
      </c>
      <c r="N48" s="60">
        <v>6.8</v>
      </c>
      <c r="O48" s="60">
        <v>7.3</v>
      </c>
      <c r="P48" s="60">
        <v>0.9</v>
      </c>
      <c r="Q48" s="58">
        <f t="shared" si="27"/>
        <v>22.199999999999996</v>
      </c>
      <c r="R48" s="58">
        <f t="shared" si="28"/>
        <v>65.2</v>
      </c>
      <c r="S48" s="4">
        <f t="shared" si="29"/>
        <v>4</v>
      </c>
      <c r="T48" s="75">
        <f t="shared" si="41"/>
        <v>21.299999999999997</v>
      </c>
      <c r="V48" s="9">
        <f t="shared" si="30"/>
        <v>4</v>
      </c>
      <c r="X48" s="16">
        <f t="shared" si="31"/>
        <v>7.5</v>
      </c>
      <c r="Y48" s="16">
        <f t="shared" si="32"/>
        <v>7.3</v>
      </c>
      <c r="Z48" s="16">
        <f t="shared" si="33"/>
        <v>7.1</v>
      </c>
      <c r="AA48" s="16">
        <f t="shared" si="34"/>
        <v>6.9</v>
      </c>
      <c r="AB48" s="16">
        <f t="shared" si="35"/>
        <v>6.8</v>
      </c>
      <c r="AC48" s="17">
        <f t="shared" si="36"/>
        <v>21.299999999999997</v>
      </c>
      <c r="AL48" s="9">
        <f t="shared" si="37"/>
        <v>65200000</v>
      </c>
      <c r="AM48" s="9">
        <f t="shared" si="38"/>
        <v>22199.999999999996</v>
      </c>
      <c r="AN48" s="19">
        <f t="shared" si="39"/>
        <v>0.0356</v>
      </c>
      <c r="AO48" s="19">
        <f t="shared" si="40"/>
        <v>65222199.1356</v>
      </c>
    </row>
    <row r="49" spans="1:41" ht="18" customHeight="1">
      <c r="A49" s="4">
        <v>4</v>
      </c>
      <c r="B49" s="150" t="str">
        <f t="shared" si="22"/>
        <v>杉元　鈴奈</v>
      </c>
      <c r="C49" s="79">
        <v>2</v>
      </c>
      <c r="D49" s="79" t="str">
        <f t="shared" si="23"/>
        <v>熊本ＴＣ</v>
      </c>
      <c r="E49" s="184">
        <f t="shared" si="24"/>
        <v>22.4</v>
      </c>
      <c r="F49" s="185"/>
      <c r="G49" s="184">
        <f t="shared" si="25"/>
        <v>23</v>
      </c>
      <c r="H49" s="185"/>
      <c r="I49" s="184">
        <f t="shared" si="26"/>
        <v>45.4</v>
      </c>
      <c r="J49" s="185"/>
      <c r="K49" s="60">
        <v>7.4</v>
      </c>
      <c r="L49" s="60">
        <v>7.5</v>
      </c>
      <c r="M49" s="60">
        <v>7.5</v>
      </c>
      <c r="N49" s="60">
        <v>7.4</v>
      </c>
      <c r="O49" s="60">
        <v>7.5</v>
      </c>
      <c r="P49" s="60">
        <v>1</v>
      </c>
      <c r="Q49" s="58">
        <f t="shared" si="27"/>
        <v>23.4</v>
      </c>
      <c r="R49" s="58">
        <f t="shared" si="28"/>
        <v>68.8</v>
      </c>
      <c r="S49" s="4">
        <f t="shared" si="29"/>
        <v>3</v>
      </c>
      <c r="T49" s="75">
        <f t="shared" si="41"/>
        <v>22.4</v>
      </c>
      <c r="V49" s="9">
        <f t="shared" si="30"/>
        <v>3</v>
      </c>
      <c r="X49" s="16">
        <f t="shared" si="31"/>
        <v>7.5</v>
      </c>
      <c r="Y49" s="16">
        <f t="shared" si="32"/>
        <v>7.5</v>
      </c>
      <c r="Z49" s="16">
        <f t="shared" si="33"/>
        <v>7.5</v>
      </c>
      <c r="AA49" s="16">
        <f t="shared" si="34"/>
        <v>7.4</v>
      </c>
      <c r="AB49" s="16">
        <f t="shared" si="35"/>
        <v>7.4</v>
      </c>
      <c r="AC49" s="17">
        <f t="shared" si="36"/>
        <v>22.4</v>
      </c>
      <c r="AL49" s="9">
        <f t="shared" si="37"/>
        <v>68800000</v>
      </c>
      <c r="AM49" s="9">
        <f t="shared" si="38"/>
        <v>23400</v>
      </c>
      <c r="AN49" s="19">
        <f t="shared" si="39"/>
        <v>0.0373</v>
      </c>
      <c r="AO49" s="19">
        <f t="shared" si="40"/>
        <v>68823399.0373</v>
      </c>
    </row>
    <row r="50" spans="1:41" ht="18" customHeight="1">
      <c r="A50" s="4">
        <v>5</v>
      </c>
      <c r="B50" s="150" t="str">
        <f t="shared" si="22"/>
        <v>小溝真凛</v>
      </c>
      <c r="C50" s="79">
        <v>3</v>
      </c>
      <c r="D50" s="79" t="str">
        <f t="shared" si="23"/>
        <v>スペースウォーク</v>
      </c>
      <c r="E50" s="184">
        <f t="shared" si="24"/>
        <v>22.6</v>
      </c>
      <c r="F50" s="185"/>
      <c r="G50" s="184">
        <f t="shared" si="25"/>
        <v>22.900000000000002</v>
      </c>
      <c r="H50" s="185"/>
      <c r="I50" s="184">
        <f t="shared" si="26"/>
        <v>45.5</v>
      </c>
      <c r="J50" s="185"/>
      <c r="K50" s="60">
        <v>7.8</v>
      </c>
      <c r="L50" s="60">
        <v>7.4</v>
      </c>
      <c r="M50" s="60">
        <v>7.6</v>
      </c>
      <c r="N50" s="60">
        <v>7.6</v>
      </c>
      <c r="O50" s="60">
        <v>7.5</v>
      </c>
      <c r="P50" s="60">
        <v>1.1</v>
      </c>
      <c r="Q50" s="58">
        <f t="shared" si="27"/>
        <v>23.8</v>
      </c>
      <c r="R50" s="58">
        <f t="shared" si="28"/>
        <v>69.3</v>
      </c>
      <c r="S50" s="4">
        <f t="shared" si="29"/>
        <v>2</v>
      </c>
      <c r="T50" s="75">
        <f t="shared" si="41"/>
        <v>22.7</v>
      </c>
      <c r="V50" s="9">
        <f t="shared" si="30"/>
        <v>2</v>
      </c>
      <c r="X50" s="16">
        <f t="shared" si="31"/>
        <v>7.8</v>
      </c>
      <c r="Y50" s="16">
        <f t="shared" si="32"/>
        <v>7.6</v>
      </c>
      <c r="Z50" s="16">
        <f t="shared" si="33"/>
        <v>7.6</v>
      </c>
      <c r="AA50" s="16">
        <f t="shared" si="34"/>
        <v>7.5</v>
      </c>
      <c r="AB50" s="16">
        <f t="shared" si="35"/>
        <v>7.4</v>
      </c>
      <c r="AC50" s="17">
        <f t="shared" si="36"/>
        <v>22.7</v>
      </c>
      <c r="AL50" s="9">
        <f t="shared" si="37"/>
        <v>69300000</v>
      </c>
      <c r="AM50" s="9">
        <f t="shared" si="38"/>
        <v>23800</v>
      </c>
      <c r="AN50" s="19">
        <f t="shared" si="39"/>
        <v>0.037899999999999996</v>
      </c>
      <c r="AO50" s="19">
        <f t="shared" si="40"/>
        <v>69323798.9379</v>
      </c>
    </row>
    <row r="51" spans="1:41" ht="18" customHeight="1">
      <c r="A51" s="4">
        <v>6</v>
      </c>
      <c r="B51" s="150" t="str">
        <f t="shared" si="22"/>
        <v>宮崎樹莉亜</v>
      </c>
      <c r="C51" s="79">
        <v>2</v>
      </c>
      <c r="D51" s="79" t="str">
        <f t="shared" si="23"/>
        <v>エアーフロート</v>
      </c>
      <c r="E51" s="184">
        <f t="shared" si="24"/>
        <v>22.9</v>
      </c>
      <c r="F51" s="185"/>
      <c r="G51" s="184">
        <f t="shared" si="25"/>
        <v>23.3</v>
      </c>
      <c r="H51" s="185"/>
      <c r="I51" s="184">
        <f t="shared" si="26"/>
        <v>46.2</v>
      </c>
      <c r="J51" s="185"/>
      <c r="K51" s="60">
        <v>7.4</v>
      </c>
      <c r="L51" s="60">
        <v>7.5</v>
      </c>
      <c r="M51" s="60">
        <v>7.7</v>
      </c>
      <c r="N51" s="60">
        <v>7.7</v>
      </c>
      <c r="O51" s="60">
        <v>7.6</v>
      </c>
      <c r="P51" s="60">
        <v>1.5</v>
      </c>
      <c r="Q51" s="58">
        <f t="shared" si="27"/>
        <v>24.3</v>
      </c>
      <c r="R51" s="58">
        <f t="shared" si="28"/>
        <v>70.5</v>
      </c>
      <c r="S51" s="4">
        <f t="shared" si="29"/>
        <v>1</v>
      </c>
      <c r="T51" s="75">
        <f t="shared" si="41"/>
        <v>22.8</v>
      </c>
      <c r="V51" s="9">
        <f t="shared" si="30"/>
        <v>1</v>
      </c>
      <c r="X51" s="16">
        <f t="shared" si="31"/>
        <v>7.7</v>
      </c>
      <c r="Y51" s="16">
        <f t="shared" si="32"/>
        <v>7.7</v>
      </c>
      <c r="Z51" s="16">
        <f t="shared" si="33"/>
        <v>7.6</v>
      </c>
      <c r="AA51" s="16">
        <f t="shared" si="34"/>
        <v>7.5</v>
      </c>
      <c r="AB51" s="16">
        <f t="shared" si="35"/>
        <v>7.4</v>
      </c>
      <c r="AC51" s="17">
        <f t="shared" si="36"/>
        <v>22.8</v>
      </c>
      <c r="AL51" s="9">
        <f t="shared" si="37"/>
        <v>70500000</v>
      </c>
      <c r="AM51" s="9">
        <f t="shared" si="38"/>
        <v>24300</v>
      </c>
      <c r="AN51" s="19">
        <f t="shared" si="39"/>
        <v>0.037899999999999996</v>
      </c>
      <c r="AO51" s="19">
        <f t="shared" si="40"/>
        <v>70524298.5379</v>
      </c>
    </row>
    <row r="52" spans="1:41" ht="18" customHeight="1">
      <c r="A52" s="4">
        <v>7</v>
      </c>
      <c r="B52" s="150">
        <f t="shared" si="22"/>
      </c>
      <c r="C52" s="79"/>
      <c r="D52" s="79">
        <f t="shared" si="23"/>
      </c>
      <c r="E52" s="184">
        <f t="shared" si="24"/>
      </c>
      <c r="F52" s="185"/>
      <c r="G52" s="184">
        <f t="shared" si="25"/>
      </c>
      <c r="H52" s="185"/>
      <c r="I52" s="184">
        <f t="shared" si="26"/>
      </c>
      <c r="J52" s="185"/>
      <c r="K52" s="60"/>
      <c r="L52" s="60"/>
      <c r="M52" s="60"/>
      <c r="N52" s="60"/>
      <c r="O52" s="60"/>
      <c r="P52" s="60"/>
      <c r="Q52" s="58">
        <f t="shared" si="27"/>
      </c>
      <c r="R52" s="58">
        <f t="shared" si="28"/>
      </c>
      <c r="S52" s="4">
        <f t="shared" si="29"/>
      </c>
      <c r="T52" s="75" t="e">
        <f>Q52-P52</f>
        <v>#VALUE!</v>
      </c>
      <c r="V52" s="9" t="e">
        <f t="shared" si="30"/>
        <v>#VALUE!</v>
      </c>
      <c r="X52" s="16">
        <f t="shared" si="31"/>
        <v>0</v>
      </c>
      <c r="Y52" s="16">
        <f t="shared" si="32"/>
        <v>0</v>
      </c>
      <c r="Z52" s="16">
        <f t="shared" si="33"/>
        <v>0</v>
      </c>
      <c r="AA52" s="16">
        <f t="shared" si="34"/>
        <v>0</v>
      </c>
      <c r="AB52" s="16">
        <f t="shared" si="35"/>
        <v>0</v>
      </c>
      <c r="AC52" s="17">
        <f t="shared" si="36"/>
        <v>0</v>
      </c>
      <c r="AL52" s="9">
        <f t="shared" si="37"/>
        <v>0</v>
      </c>
      <c r="AM52" s="9">
        <f t="shared" si="38"/>
        <v>0</v>
      </c>
      <c r="AN52" s="19">
        <f t="shared" si="39"/>
        <v>0</v>
      </c>
      <c r="AO52" s="19">
        <f t="shared" si="40"/>
        <v>0</v>
      </c>
    </row>
    <row r="53" spans="1:41" ht="18" customHeight="1">
      <c r="A53" s="4">
        <v>8</v>
      </c>
      <c r="B53" s="150">
        <f t="shared" si="22"/>
      </c>
      <c r="C53" s="79"/>
      <c r="D53" s="79">
        <f t="shared" si="23"/>
      </c>
      <c r="E53" s="184">
        <f t="shared" si="24"/>
      </c>
      <c r="F53" s="185"/>
      <c r="G53" s="184">
        <f t="shared" si="25"/>
      </c>
      <c r="H53" s="185"/>
      <c r="I53" s="184">
        <f t="shared" si="26"/>
      </c>
      <c r="J53" s="185"/>
      <c r="K53" s="60"/>
      <c r="L53" s="60"/>
      <c r="M53" s="60"/>
      <c r="N53" s="60"/>
      <c r="O53" s="60"/>
      <c r="P53" s="60"/>
      <c r="Q53" s="58">
        <f t="shared" si="27"/>
      </c>
      <c r="R53" s="58">
        <f t="shared" si="28"/>
      </c>
      <c r="S53" s="4">
        <f t="shared" si="29"/>
      </c>
      <c r="T53" s="75" t="e">
        <f t="shared" si="41"/>
        <v>#VALUE!</v>
      </c>
      <c r="V53" s="9" t="e">
        <f t="shared" si="30"/>
        <v>#VALUE!</v>
      </c>
      <c r="X53" s="16">
        <f t="shared" si="31"/>
        <v>0</v>
      </c>
      <c r="Y53" s="16">
        <f t="shared" si="32"/>
        <v>0</v>
      </c>
      <c r="Z53" s="16">
        <f t="shared" si="33"/>
        <v>0</v>
      </c>
      <c r="AA53" s="16">
        <f t="shared" si="34"/>
        <v>0</v>
      </c>
      <c r="AB53" s="16">
        <f t="shared" si="35"/>
        <v>0</v>
      </c>
      <c r="AC53" s="17">
        <f t="shared" si="36"/>
        <v>0</v>
      </c>
      <c r="AL53" s="9">
        <f t="shared" si="37"/>
        <v>0</v>
      </c>
      <c r="AM53" s="9">
        <f t="shared" si="38"/>
        <v>0</v>
      </c>
      <c r="AN53" s="19">
        <f t="shared" si="39"/>
        <v>0</v>
      </c>
      <c r="AO53" s="19">
        <f t="shared" si="40"/>
        <v>0</v>
      </c>
    </row>
    <row r="54" spans="1:41" ht="18" customHeight="1">
      <c r="A54" s="4">
        <v>9</v>
      </c>
      <c r="B54" s="150">
        <f t="shared" si="22"/>
      </c>
      <c r="C54" s="79"/>
      <c r="D54" s="79">
        <f t="shared" si="23"/>
      </c>
      <c r="E54" s="184">
        <f t="shared" si="24"/>
      </c>
      <c r="F54" s="185"/>
      <c r="G54" s="184">
        <f t="shared" si="25"/>
      </c>
      <c r="H54" s="185"/>
      <c r="I54" s="184">
        <f t="shared" si="26"/>
      </c>
      <c r="J54" s="185"/>
      <c r="K54" s="60"/>
      <c r="L54" s="60"/>
      <c r="M54" s="60"/>
      <c r="N54" s="60"/>
      <c r="O54" s="60"/>
      <c r="P54" s="60"/>
      <c r="Q54" s="58">
        <f t="shared" si="27"/>
      </c>
      <c r="R54" s="58">
        <f t="shared" si="28"/>
      </c>
      <c r="S54" s="4">
        <f t="shared" si="29"/>
      </c>
      <c r="T54" s="75" t="e">
        <f t="shared" si="41"/>
        <v>#VALUE!</v>
      </c>
      <c r="V54" s="9" t="e">
        <f t="shared" si="30"/>
        <v>#VALUE!</v>
      </c>
      <c r="X54" s="16">
        <f t="shared" si="31"/>
        <v>0</v>
      </c>
      <c r="Y54" s="16">
        <f t="shared" si="32"/>
        <v>0</v>
      </c>
      <c r="Z54" s="16">
        <f t="shared" si="33"/>
        <v>0</v>
      </c>
      <c r="AA54" s="16">
        <f t="shared" si="34"/>
        <v>0</v>
      </c>
      <c r="AB54" s="16">
        <f t="shared" si="35"/>
        <v>0</v>
      </c>
      <c r="AC54" s="17">
        <f t="shared" si="36"/>
        <v>0</v>
      </c>
      <c r="AL54" s="9">
        <f t="shared" si="37"/>
        <v>0</v>
      </c>
      <c r="AM54" s="9">
        <f t="shared" si="38"/>
        <v>0</v>
      </c>
      <c r="AN54" s="19">
        <f t="shared" si="39"/>
        <v>0</v>
      </c>
      <c r="AO54" s="19">
        <f t="shared" si="40"/>
        <v>0</v>
      </c>
    </row>
    <row r="55" spans="1:41" ht="18" customHeight="1">
      <c r="A55" s="4">
        <v>10</v>
      </c>
      <c r="B55" s="150">
        <f t="shared" si="22"/>
      </c>
      <c r="C55" s="79"/>
      <c r="D55" s="79">
        <f t="shared" si="23"/>
      </c>
      <c r="E55" s="184">
        <f t="shared" si="24"/>
      </c>
      <c r="F55" s="185"/>
      <c r="G55" s="184">
        <f t="shared" si="25"/>
      </c>
      <c r="H55" s="185"/>
      <c r="I55" s="184">
        <f t="shared" si="26"/>
      </c>
      <c r="J55" s="185"/>
      <c r="K55" s="60"/>
      <c r="L55" s="60"/>
      <c r="M55" s="60"/>
      <c r="N55" s="60"/>
      <c r="O55" s="60"/>
      <c r="P55" s="60"/>
      <c r="Q55" s="58">
        <f t="shared" si="27"/>
      </c>
      <c r="R55" s="58">
        <f t="shared" si="28"/>
      </c>
      <c r="S55" s="4">
        <f t="shared" si="29"/>
      </c>
      <c r="T55" s="75" t="e">
        <f t="shared" si="41"/>
        <v>#VALUE!</v>
      </c>
      <c r="V55" s="9" t="e">
        <f t="shared" si="30"/>
        <v>#VALUE!</v>
      </c>
      <c r="X55" s="16">
        <f t="shared" si="31"/>
        <v>0</v>
      </c>
      <c r="Y55" s="16">
        <f t="shared" si="32"/>
        <v>0</v>
      </c>
      <c r="Z55" s="16">
        <f t="shared" si="33"/>
        <v>0</v>
      </c>
      <c r="AA55" s="16">
        <f t="shared" si="34"/>
        <v>0</v>
      </c>
      <c r="AB55" s="16">
        <f t="shared" si="35"/>
        <v>0</v>
      </c>
      <c r="AC55" s="17">
        <f t="shared" si="36"/>
        <v>0</v>
      </c>
      <c r="AL55" s="9">
        <f t="shared" si="37"/>
        <v>0</v>
      </c>
      <c r="AM55" s="9">
        <f t="shared" si="38"/>
        <v>0</v>
      </c>
      <c r="AN55" s="19">
        <f t="shared" si="39"/>
        <v>0</v>
      </c>
      <c r="AO55" s="19">
        <f t="shared" si="40"/>
        <v>0</v>
      </c>
    </row>
  </sheetData>
  <sheetProtection formatCells="0" formatColumns="0" formatRows="0" selectLockedCells="1"/>
  <mergeCells count="53">
    <mergeCell ref="A4:S4"/>
    <mergeCell ref="AE5:AI5"/>
    <mergeCell ref="R5:R6"/>
    <mergeCell ref="S5:S6"/>
    <mergeCell ref="D5:D6"/>
    <mergeCell ref="X5:AB5"/>
    <mergeCell ref="K5:Q5"/>
    <mergeCell ref="E5:J5"/>
    <mergeCell ref="A5:A6"/>
    <mergeCell ref="C5:C6"/>
    <mergeCell ref="A44:A45"/>
    <mergeCell ref="B44:B45"/>
    <mergeCell ref="D44:D45"/>
    <mergeCell ref="C44:C45"/>
    <mergeCell ref="A43:S43"/>
    <mergeCell ref="K44:Q44"/>
    <mergeCell ref="R44:R45"/>
    <mergeCell ref="S44:S45"/>
    <mergeCell ref="E44:J44"/>
    <mergeCell ref="B5:B6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="90" zoomScaleNormal="90" zoomScalePageLayoutView="0" workbookViewId="0" topLeftCell="A4">
      <selection activeCell="A43" sqref="A43:S43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41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8" t="s">
        <v>124</v>
      </c>
      <c r="C7" s="99">
        <v>3</v>
      </c>
      <c r="D7" s="88" t="s">
        <v>84</v>
      </c>
      <c r="E7" s="57">
        <v>6.7</v>
      </c>
      <c r="F7" s="57">
        <v>7</v>
      </c>
      <c r="G7" s="57">
        <v>6.5</v>
      </c>
      <c r="H7" s="57">
        <v>6.9</v>
      </c>
      <c r="I7" s="57">
        <v>6.6</v>
      </c>
      <c r="J7" s="58">
        <f aca="true" t="shared" si="0" ref="J7:J36">IF(B7="","",AC7)</f>
        <v>20.200000000000003</v>
      </c>
      <c r="K7" s="59">
        <v>6.8</v>
      </c>
      <c r="L7" s="59">
        <v>6.9</v>
      </c>
      <c r="M7" s="59">
        <v>6.7</v>
      </c>
      <c r="N7" s="59">
        <v>6.8</v>
      </c>
      <c r="O7" s="59">
        <v>6.6</v>
      </c>
      <c r="P7" s="59">
        <v>0.9</v>
      </c>
      <c r="Q7" s="58">
        <f aca="true" t="shared" si="1" ref="Q7:Q36">IF(B7="","",P7+AJ7)</f>
        <v>21.2</v>
      </c>
      <c r="R7" s="58">
        <f aca="true" t="shared" si="2" ref="R7:R36">IF(B7="","",ROUND(AC7+P7+AJ7,1))</f>
        <v>41.4</v>
      </c>
      <c r="S7" s="4">
        <f aca="true" t="shared" si="3" ref="S7:S36">IF(B7="","",RANK(AO7,AO$7:AO$36,0))</f>
        <v>4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4</v>
      </c>
      <c r="W7" s="9"/>
      <c r="X7" s="16">
        <f aca="true" t="shared" si="6" ref="X7:X36">IF(E7="",0,LARGE($E7:$I7,1))</f>
        <v>7</v>
      </c>
      <c r="Y7" s="16">
        <f aca="true" t="shared" si="7" ref="Y7:Y36">IF(F7="",0,LARGE($E7:$I7,2))</f>
        <v>6.9</v>
      </c>
      <c r="Z7" s="16">
        <f aca="true" t="shared" si="8" ref="Z7:Z36">IF(G7="",0,LARGE($E7:$I7,3))</f>
        <v>6.7</v>
      </c>
      <c r="AA7" s="16">
        <f aca="true" t="shared" si="9" ref="AA7:AA36">IF(H7="",0,LARGE($E7:$I7,4))</f>
        <v>6.6</v>
      </c>
      <c r="AB7" s="16">
        <f aca="true" t="shared" si="10" ref="AB7:AB36">IF(I7="",0,LARGE($E7:$I7,5))</f>
        <v>6.5</v>
      </c>
      <c r="AC7" s="17">
        <f aca="true" t="shared" si="11" ref="AC7:AC36">SUM(Y7:AA7)</f>
        <v>20.200000000000003</v>
      </c>
      <c r="AD7" s="17"/>
      <c r="AE7" s="16">
        <f aca="true" t="shared" si="12" ref="AE7:AE36">IF(K7="",0,LARGE($K7:$O7,1))</f>
        <v>6.9</v>
      </c>
      <c r="AF7" s="16">
        <f aca="true" t="shared" si="13" ref="AF7:AF36">IF(L7="",0,LARGE($K7:$O7,2))</f>
        <v>6.8</v>
      </c>
      <c r="AG7" s="16">
        <f aca="true" t="shared" si="14" ref="AG7:AG36">IF(M7="",0,LARGE($K7:$O7,3))</f>
        <v>6.8</v>
      </c>
      <c r="AH7" s="16">
        <f aca="true" t="shared" si="15" ref="AH7:AH36">IF(N7="",0,LARGE($K7:$O7,4))</f>
        <v>6.7</v>
      </c>
      <c r="AI7" s="16">
        <f aca="true" t="shared" si="16" ref="AI7:AI36">IF(O7="",0,LARGE($K7:$O7,5))</f>
        <v>6.6</v>
      </c>
      <c r="AJ7" s="17">
        <f aca="true" t="shared" si="17" ref="AJ7:AJ36">SUM(AF7:AH7)</f>
        <v>20.3</v>
      </c>
      <c r="AK7" s="18"/>
      <c r="AL7" s="9">
        <f aca="true" t="shared" si="18" ref="AL7:AL36">IF(R7="",0,R7*1000000)</f>
        <v>41400000</v>
      </c>
      <c r="AM7" s="9">
        <f aca="true" t="shared" si="19" ref="AM7:AM36">IF(Q7="",0,Q7*1000)</f>
        <v>21200</v>
      </c>
      <c r="AN7" s="19">
        <f aca="true" t="shared" si="20" ref="AN7:AN36">SUM(K7:O7)/1000</f>
        <v>0.0338</v>
      </c>
      <c r="AO7" s="19">
        <f aca="true" t="shared" si="21" ref="AO7:AO36">ROUND(AL7+AM7-P7+AN7,4)</f>
        <v>41421199.1338</v>
      </c>
      <c r="AP7" s="17"/>
      <c r="AQ7" s="9"/>
    </row>
    <row r="8" spans="1:43" ht="18" customHeight="1">
      <c r="A8" s="4">
        <v>2</v>
      </c>
      <c r="B8" s="88" t="s">
        <v>125</v>
      </c>
      <c r="C8" s="99">
        <v>2</v>
      </c>
      <c r="D8" s="88" t="s">
        <v>84</v>
      </c>
      <c r="E8" s="57">
        <v>6.1</v>
      </c>
      <c r="F8" s="57">
        <v>6.4</v>
      </c>
      <c r="G8" s="57">
        <v>5.8</v>
      </c>
      <c r="H8" s="57">
        <v>5.9</v>
      </c>
      <c r="I8" s="57">
        <v>5.6</v>
      </c>
      <c r="J8" s="58">
        <f t="shared" si="0"/>
        <v>17.8</v>
      </c>
      <c r="K8" s="59">
        <v>6.2</v>
      </c>
      <c r="L8" s="59">
        <v>6.3</v>
      </c>
      <c r="M8" s="59">
        <v>5.6</v>
      </c>
      <c r="N8" s="59">
        <v>5.9</v>
      </c>
      <c r="O8" s="59">
        <v>5.8</v>
      </c>
      <c r="P8" s="59">
        <v>0.9</v>
      </c>
      <c r="Q8" s="58">
        <f t="shared" si="1"/>
        <v>18.8</v>
      </c>
      <c r="R8" s="58">
        <f t="shared" si="2"/>
        <v>36.6</v>
      </c>
      <c r="S8" s="4">
        <f t="shared" si="3"/>
        <v>6</v>
      </c>
      <c r="T8" s="2" t="str">
        <f t="shared" si="4"/>
        <v>決勝進出</v>
      </c>
      <c r="U8" s="9"/>
      <c r="V8" s="9">
        <f t="shared" si="5"/>
        <v>6</v>
      </c>
      <c r="W8" s="9"/>
      <c r="X8" s="16">
        <f t="shared" si="6"/>
        <v>6.4</v>
      </c>
      <c r="Y8" s="16">
        <f t="shared" si="7"/>
        <v>6.1</v>
      </c>
      <c r="Z8" s="16">
        <f t="shared" si="8"/>
        <v>5.9</v>
      </c>
      <c r="AA8" s="16">
        <f t="shared" si="9"/>
        <v>5.8</v>
      </c>
      <c r="AB8" s="16">
        <f t="shared" si="10"/>
        <v>5.6</v>
      </c>
      <c r="AC8" s="17">
        <f t="shared" si="11"/>
        <v>17.8</v>
      </c>
      <c r="AD8" s="17"/>
      <c r="AE8" s="16">
        <f t="shared" si="12"/>
        <v>6.3</v>
      </c>
      <c r="AF8" s="16">
        <f t="shared" si="13"/>
        <v>6.2</v>
      </c>
      <c r="AG8" s="16">
        <f t="shared" si="14"/>
        <v>5.9</v>
      </c>
      <c r="AH8" s="16">
        <f t="shared" si="15"/>
        <v>5.8</v>
      </c>
      <c r="AI8" s="16">
        <f t="shared" si="16"/>
        <v>5.6</v>
      </c>
      <c r="AJ8" s="17">
        <f t="shared" si="17"/>
        <v>17.900000000000002</v>
      </c>
      <c r="AK8" s="18"/>
      <c r="AL8" s="9">
        <f t="shared" si="18"/>
        <v>36600000</v>
      </c>
      <c r="AM8" s="9">
        <f t="shared" si="19"/>
        <v>18800</v>
      </c>
      <c r="AN8" s="19">
        <f t="shared" si="20"/>
        <v>0.0298</v>
      </c>
      <c r="AO8" s="19">
        <f t="shared" si="21"/>
        <v>36618799.1298</v>
      </c>
      <c r="AP8" s="17"/>
      <c r="AQ8" s="9"/>
    </row>
    <row r="9" spans="1:43" ht="18" customHeight="1">
      <c r="A9" s="4">
        <v>3</v>
      </c>
      <c r="B9" s="88" t="s">
        <v>126</v>
      </c>
      <c r="C9" s="103">
        <v>3</v>
      </c>
      <c r="D9" s="88" t="s">
        <v>88</v>
      </c>
      <c r="E9" s="57">
        <v>7.8</v>
      </c>
      <c r="F9" s="57">
        <v>7.5</v>
      </c>
      <c r="G9" s="57">
        <v>7.5</v>
      </c>
      <c r="H9" s="57">
        <v>7.7</v>
      </c>
      <c r="I9" s="57">
        <v>7.7</v>
      </c>
      <c r="J9" s="58">
        <f t="shared" si="0"/>
        <v>22.9</v>
      </c>
      <c r="K9" s="59">
        <v>7.8</v>
      </c>
      <c r="L9" s="59">
        <v>7.6</v>
      </c>
      <c r="M9" s="59">
        <v>7.5</v>
      </c>
      <c r="N9" s="59">
        <v>7.5</v>
      </c>
      <c r="O9" s="59">
        <v>7.5</v>
      </c>
      <c r="P9" s="59">
        <v>1.1</v>
      </c>
      <c r="Q9" s="58">
        <f t="shared" si="1"/>
        <v>23.700000000000003</v>
      </c>
      <c r="R9" s="58">
        <f t="shared" si="2"/>
        <v>46.6</v>
      </c>
      <c r="S9" s="4">
        <f t="shared" si="3"/>
        <v>1</v>
      </c>
      <c r="T9" s="2" t="str">
        <f t="shared" si="4"/>
        <v>決勝進出</v>
      </c>
      <c r="U9" s="9"/>
      <c r="V9" s="9">
        <f t="shared" si="5"/>
        <v>1</v>
      </c>
      <c r="W9" s="9"/>
      <c r="X9" s="16">
        <f t="shared" si="6"/>
        <v>7.8</v>
      </c>
      <c r="Y9" s="16">
        <f t="shared" si="7"/>
        <v>7.7</v>
      </c>
      <c r="Z9" s="16">
        <f t="shared" si="8"/>
        <v>7.7</v>
      </c>
      <c r="AA9" s="16">
        <f t="shared" si="9"/>
        <v>7.5</v>
      </c>
      <c r="AB9" s="16">
        <f t="shared" si="10"/>
        <v>7.5</v>
      </c>
      <c r="AC9" s="17">
        <f t="shared" si="11"/>
        <v>22.9</v>
      </c>
      <c r="AD9" s="17"/>
      <c r="AE9" s="16">
        <f t="shared" si="12"/>
        <v>7.8</v>
      </c>
      <c r="AF9" s="16">
        <f t="shared" si="13"/>
        <v>7.6</v>
      </c>
      <c r="AG9" s="16">
        <f t="shared" si="14"/>
        <v>7.5</v>
      </c>
      <c r="AH9" s="16">
        <f t="shared" si="15"/>
        <v>7.5</v>
      </c>
      <c r="AI9" s="16">
        <f t="shared" si="16"/>
        <v>7.5</v>
      </c>
      <c r="AJ9" s="17">
        <f t="shared" si="17"/>
        <v>22.6</v>
      </c>
      <c r="AK9" s="18"/>
      <c r="AL9" s="9">
        <f t="shared" si="18"/>
        <v>46600000</v>
      </c>
      <c r="AM9" s="9">
        <f t="shared" si="19"/>
        <v>23700.000000000004</v>
      </c>
      <c r="AN9" s="19">
        <f t="shared" si="20"/>
        <v>0.037899999999999996</v>
      </c>
      <c r="AO9" s="19">
        <f t="shared" si="21"/>
        <v>46623698.9379</v>
      </c>
      <c r="AP9" s="17"/>
      <c r="AQ9" s="9"/>
    </row>
    <row r="10" spans="1:43" ht="18" customHeight="1">
      <c r="A10" s="4">
        <v>4</v>
      </c>
      <c r="B10" s="88" t="s">
        <v>127</v>
      </c>
      <c r="C10" s="95">
        <v>3</v>
      </c>
      <c r="D10" s="88" t="s">
        <v>84</v>
      </c>
      <c r="E10" s="57">
        <v>6.5</v>
      </c>
      <c r="F10" s="57">
        <v>6.7</v>
      </c>
      <c r="G10" s="57">
        <v>6.4</v>
      </c>
      <c r="H10" s="57">
        <v>6</v>
      </c>
      <c r="I10" s="57">
        <v>6.5</v>
      </c>
      <c r="J10" s="58">
        <f t="shared" si="0"/>
        <v>19.4</v>
      </c>
      <c r="K10" s="59">
        <v>6.4</v>
      </c>
      <c r="L10" s="59">
        <v>6.2</v>
      </c>
      <c r="M10" s="59">
        <v>6.6</v>
      </c>
      <c r="N10" s="59">
        <v>5.9</v>
      </c>
      <c r="O10" s="59">
        <v>5.4</v>
      </c>
      <c r="P10" s="59">
        <v>0.9</v>
      </c>
      <c r="Q10" s="58">
        <f t="shared" si="1"/>
        <v>19.4</v>
      </c>
      <c r="R10" s="58">
        <f t="shared" si="2"/>
        <v>38.8</v>
      </c>
      <c r="S10" s="4">
        <f t="shared" si="3"/>
        <v>5</v>
      </c>
      <c r="T10" s="2" t="str">
        <f t="shared" si="4"/>
        <v>決勝進出</v>
      </c>
      <c r="U10" s="9"/>
      <c r="V10" s="9">
        <f t="shared" si="5"/>
        <v>5</v>
      </c>
      <c r="W10" s="9"/>
      <c r="X10" s="16">
        <f t="shared" si="6"/>
        <v>6.7</v>
      </c>
      <c r="Y10" s="16">
        <f t="shared" si="7"/>
        <v>6.5</v>
      </c>
      <c r="Z10" s="16">
        <f t="shared" si="8"/>
        <v>6.5</v>
      </c>
      <c r="AA10" s="16">
        <f t="shared" si="9"/>
        <v>6.4</v>
      </c>
      <c r="AB10" s="16">
        <f t="shared" si="10"/>
        <v>6</v>
      </c>
      <c r="AC10" s="17">
        <f t="shared" si="11"/>
        <v>19.4</v>
      </c>
      <c r="AD10" s="17"/>
      <c r="AE10" s="16">
        <f t="shared" si="12"/>
        <v>6.6</v>
      </c>
      <c r="AF10" s="16">
        <f t="shared" si="13"/>
        <v>6.4</v>
      </c>
      <c r="AG10" s="16">
        <f t="shared" si="14"/>
        <v>6.2</v>
      </c>
      <c r="AH10" s="16">
        <f t="shared" si="15"/>
        <v>5.9</v>
      </c>
      <c r="AI10" s="16">
        <f t="shared" si="16"/>
        <v>5.4</v>
      </c>
      <c r="AJ10" s="17">
        <f t="shared" si="17"/>
        <v>18.5</v>
      </c>
      <c r="AK10" s="18"/>
      <c r="AL10" s="9">
        <f t="shared" si="18"/>
        <v>38800000</v>
      </c>
      <c r="AM10" s="9">
        <f t="shared" si="19"/>
        <v>19400</v>
      </c>
      <c r="AN10" s="19">
        <f t="shared" si="20"/>
        <v>0.0305</v>
      </c>
      <c r="AO10" s="19">
        <f t="shared" si="21"/>
        <v>38819399.1305</v>
      </c>
      <c r="AP10" s="17"/>
      <c r="AQ10" s="9"/>
    </row>
    <row r="11" spans="1:43" ht="18" customHeight="1">
      <c r="A11" s="4">
        <v>5</v>
      </c>
      <c r="B11" s="88" t="s">
        <v>128</v>
      </c>
      <c r="C11" s="104">
        <v>3</v>
      </c>
      <c r="D11" s="88" t="s">
        <v>129</v>
      </c>
      <c r="E11" s="57">
        <v>7.3</v>
      </c>
      <c r="F11" s="57">
        <v>7.3</v>
      </c>
      <c r="G11" s="57">
        <v>6.7</v>
      </c>
      <c r="H11" s="57">
        <v>7.2</v>
      </c>
      <c r="I11" s="57">
        <v>6.9</v>
      </c>
      <c r="J11" s="58">
        <f t="shared" si="0"/>
        <v>21.4</v>
      </c>
      <c r="K11" s="59">
        <v>6.5</v>
      </c>
      <c r="L11" s="59">
        <v>7.1</v>
      </c>
      <c r="M11" s="59">
        <v>6.6</v>
      </c>
      <c r="N11" s="59">
        <v>6.7</v>
      </c>
      <c r="O11" s="59">
        <v>6.4</v>
      </c>
      <c r="P11" s="59">
        <v>1.6</v>
      </c>
      <c r="Q11" s="58">
        <f t="shared" si="1"/>
        <v>21.400000000000002</v>
      </c>
      <c r="R11" s="58">
        <f t="shared" si="2"/>
        <v>42.8</v>
      </c>
      <c r="S11" s="4">
        <f t="shared" si="3"/>
        <v>3</v>
      </c>
      <c r="T11" s="2" t="str">
        <f t="shared" si="4"/>
        <v>決勝進出</v>
      </c>
      <c r="U11" s="9"/>
      <c r="V11" s="9">
        <f t="shared" si="5"/>
        <v>3</v>
      </c>
      <c r="W11" s="9"/>
      <c r="X11" s="16">
        <f t="shared" si="6"/>
        <v>7.3</v>
      </c>
      <c r="Y11" s="16">
        <f t="shared" si="7"/>
        <v>7.3</v>
      </c>
      <c r="Z11" s="16">
        <f t="shared" si="8"/>
        <v>7.2</v>
      </c>
      <c r="AA11" s="16">
        <f t="shared" si="9"/>
        <v>6.9</v>
      </c>
      <c r="AB11" s="16">
        <f t="shared" si="10"/>
        <v>6.7</v>
      </c>
      <c r="AC11" s="17">
        <f t="shared" si="11"/>
        <v>21.4</v>
      </c>
      <c r="AD11" s="17"/>
      <c r="AE11" s="16">
        <f t="shared" si="12"/>
        <v>7.1</v>
      </c>
      <c r="AF11" s="16">
        <f t="shared" si="13"/>
        <v>6.7</v>
      </c>
      <c r="AG11" s="16">
        <f t="shared" si="14"/>
        <v>6.6</v>
      </c>
      <c r="AH11" s="16">
        <f t="shared" si="15"/>
        <v>6.5</v>
      </c>
      <c r="AI11" s="16">
        <f t="shared" si="16"/>
        <v>6.4</v>
      </c>
      <c r="AJ11" s="17">
        <f t="shared" si="17"/>
        <v>19.8</v>
      </c>
      <c r="AK11" s="18"/>
      <c r="AL11" s="9">
        <f t="shared" si="18"/>
        <v>42800000</v>
      </c>
      <c r="AM11" s="9">
        <f t="shared" si="19"/>
        <v>21400.000000000004</v>
      </c>
      <c r="AN11" s="19">
        <f t="shared" si="20"/>
        <v>0.033299999999999996</v>
      </c>
      <c r="AO11" s="19">
        <f t="shared" si="21"/>
        <v>42821398.4333</v>
      </c>
      <c r="AP11" s="17"/>
      <c r="AQ11" s="9"/>
    </row>
    <row r="12" spans="1:43" ht="18" customHeight="1">
      <c r="A12" s="4">
        <v>6</v>
      </c>
      <c r="B12" s="88" t="s">
        <v>130</v>
      </c>
      <c r="C12" s="99">
        <v>2</v>
      </c>
      <c r="D12" s="88" t="s">
        <v>84</v>
      </c>
      <c r="E12" s="57">
        <v>7.4</v>
      </c>
      <c r="F12" s="57">
        <v>7.4</v>
      </c>
      <c r="G12" s="57">
        <v>7</v>
      </c>
      <c r="H12" s="57">
        <v>7.3</v>
      </c>
      <c r="I12" s="57">
        <v>7.3</v>
      </c>
      <c r="J12" s="58">
        <f t="shared" si="0"/>
        <v>22</v>
      </c>
      <c r="K12" s="59">
        <v>7.5</v>
      </c>
      <c r="L12" s="59">
        <v>7.3</v>
      </c>
      <c r="M12" s="59">
        <v>7.2</v>
      </c>
      <c r="N12" s="59">
        <v>7</v>
      </c>
      <c r="O12" s="59">
        <v>7.2</v>
      </c>
      <c r="P12" s="59">
        <v>1</v>
      </c>
      <c r="Q12" s="58">
        <f t="shared" si="1"/>
        <v>22.7</v>
      </c>
      <c r="R12" s="58">
        <f t="shared" si="2"/>
        <v>44.7</v>
      </c>
      <c r="S12" s="4">
        <f t="shared" si="3"/>
        <v>2</v>
      </c>
      <c r="T12" s="2" t="str">
        <f t="shared" si="4"/>
        <v>決勝進出</v>
      </c>
      <c r="U12" s="9"/>
      <c r="V12" s="9">
        <f t="shared" si="5"/>
        <v>2</v>
      </c>
      <c r="W12" s="9"/>
      <c r="X12" s="16">
        <f t="shared" si="6"/>
        <v>7.4</v>
      </c>
      <c r="Y12" s="16">
        <f t="shared" si="7"/>
        <v>7.4</v>
      </c>
      <c r="Z12" s="16">
        <f t="shared" si="8"/>
        <v>7.3</v>
      </c>
      <c r="AA12" s="16">
        <f t="shared" si="9"/>
        <v>7.3</v>
      </c>
      <c r="AB12" s="16">
        <f t="shared" si="10"/>
        <v>7</v>
      </c>
      <c r="AC12" s="17">
        <f t="shared" si="11"/>
        <v>22</v>
      </c>
      <c r="AD12" s="17"/>
      <c r="AE12" s="16">
        <f t="shared" si="12"/>
        <v>7.5</v>
      </c>
      <c r="AF12" s="16">
        <f t="shared" si="13"/>
        <v>7.3</v>
      </c>
      <c r="AG12" s="16">
        <f t="shared" si="14"/>
        <v>7.2</v>
      </c>
      <c r="AH12" s="16">
        <f t="shared" si="15"/>
        <v>7.2</v>
      </c>
      <c r="AI12" s="16">
        <f t="shared" si="16"/>
        <v>7</v>
      </c>
      <c r="AJ12" s="17">
        <f t="shared" si="17"/>
        <v>21.7</v>
      </c>
      <c r="AK12" s="18"/>
      <c r="AL12" s="9">
        <f t="shared" si="18"/>
        <v>44700000</v>
      </c>
      <c r="AM12" s="9">
        <f t="shared" si="19"/>
        <v>22700</v>
      </c>
      <c r="AN12" s="19">
        <f t="shared" si="20"/>
        <v>0.0362</v>
      </c>
      <c r="AO12" s="19">
        <f t="shared" si="21"/>
        <v>44722699.0362</v>
      </c>
      <c r="AP12" s="17"/>
      <c r="AQ12" s="9"/>
    </row>
    <row r="13" spans="1:44" ht="18" customHeight="1">
      <c r="A13" s="4">
        <v>7</v>
      </c>
      <c r="B13" s="78"/>
      <c r="C13" s="7"/>
      <c r="D13" s="7"/>
      <c r="E13" s="57"/>
      <c r="F13" s="57"/>
      <c r="G13" s="57"/>
      <c r="H13" s="57"/>
      <c r="I13" s="57"/>
      <c r="J13" s="58">
        <f t="shared" si="0"/>
      </c>
      <c r="K13" s="59"/>
      <c r="L13" s="59"/>
      <c r="M13" s="59"/>
      <c r="N13" s="59"/>
      <c r="O13" s="59"/>
      <c r="P13" s="59"/>
      <c r="Q13" s="58">
        <f t="shared" si="1"/>
      </c>
      <c r="R13" s="58">
        <f t="shared" si="2"/>
      </c>
      <c r="S13" s="4">
        <f t="shared" si="3"/>
      </c>
      <c r="T13" s="2">
        <f t="shared" si="4"/>
      </c>
      <c r="U13" s="9"/>
      <c r="V13" s="9" t="e">
        <f t="shared" si="5"/>
        <v>#VALUE!</v>
      </c>
      <c r="W13" s="9"/>
      <c r="X13" s="16">
        <f t="shared" si="6"/>
        <v>0</v>
      </c>
      <c r="Y13" s="16">
        <f t="shared" si="7"/>
        <v>0</v>
      </c>
      <c r="Z13" s="16">
        <f t="shared" si="8"/>
        <v>0</v>
      </c>
      <c r="AA13" s="16">
        <f t="shared" si="9"/>
        <v>0</v>
      </c>
      <c r="AB13" s="16">
        <f t="shared" si="10"/>
        <v>0</v>
      </c>
      <c r="AC13" s="17">
        <f t="shared" si="11"/>
        <v>0</v>
      </c>
      <c r="AD13" s="17"/>
      <c r="AE13" s="16">
        <f t="shared" si="12"/>
        <v>0</v>
      </c>
      <c r="AF13" s="16">
        <f t="shared" si="13"/>
        <v>0</v>
      </c>
      <c r="AG13" s="16">
        <f t="shared" si="14"/>
        <v>0</v>
      </c>
      <c r="AH13" s="16">
        <f t="shared" si="15"/>
        <v>0</v>
      </c>
      <c r="AI13" s="16">
        <f t="shared" si="16"/>
        <v>0</v>
      </c>
      <c r="AJ13" s="17">
        <f t="shared" si="17"/>
        <v>0</v>
      </c>
      <c r="AK13" s="18"/>
      <c r="AL13" s="9">
        <f t="shared" si="18"/>
        <v>0</v>
      </c>
      <c r="AM13" s="9">
        <f t="shared" si="19"/>
        <v>0</v>
      </c>
      <c r="AN13" s="19">
        <f t="shared" si="20"/>
        <v>0</v>
      </c>
      <c r="AO13" s="19">
        <f t="shared" si="21"/>
        <v>0</v>
      </c>
      <c r="AP13" s="17"/>
      <c r="AQ13" s="9"/>
      <c r="AR13" s="20"/>
    </row>
    <row r="14" spans="1:43" ht="18" customHeight="1">
      <c r="A14" s="4">
        <v>8</v>
      </c>
      <c r="B14" s="78"/>
      <c r="C14" s="7"/>
      <c r="D14" s="7"/>
      <c r="E14" s="57"/>
      <c r="F14" s="57"/>
      <c r="G14" s="57"/>
      <c r="H14" s="57"/>
      <c r="I14" s="57"/>
      <c r="J14" s="58">
        <f t="shared" si="0"/>
      </c>
      <c r="K14" s="59"/>
      <c r="L14" s="59"/>
      <c r="M14" s="59"/>
      <c r="N14" s="59"/>
      <c r="O14" s="59"/>
      <c r="P14" s="59"/>
      <c r="Q14" s="58">
        <f t="shared" si="1"/>
      </c>
      <c r="R14" s="58">
        <f t="shared" si="2"/>
      </c>
      <c r="S14" s="4">
        <f t="shared" si="3"/>
      </c>
      <c r="T14" s="2">
        <f t="shared" si="4"/>
      </c>
      <c r="U14" s="9"/>
      <c r="V14" s="9" t="e">
        <f t="shared" si="5"/>
        <v>#VALUE!</v>
      </c>
      <c r="W14" s="9"/>
      <c r="X14" s="16">
        <f t="shared" si="6"/>
        <v>0</v>
      </c>
      <c r="Y14" s="16">
        <f t="shared" si="7"/>
        <v>0</v>
      </c>
      <c r="Z14" s="16">
        <f t="shared" si="8"/>
        <v>0</v>
      </c>
      <c r="AA14" s="16">
        <f t="shared" si="9"/>
        <v>0</v>
      </c>
      <c r="AB14" s="16">
        <f t="shared" si="10"/>
        <v>0</v>
      </c>
      <c r="AC14" s="17">
        <f t="shared" si="11"/>
        <v>0</v>
      </c>
      <c r="AD14" s="17"/>
      <c r="AE14" s="16">
        <f t="shared" si="12"/>
        <v>0</v>
      </c>
      <c r="AF14" s="16">
        <f t="shared" si="13"/>
        <v>0</v>
      </c>
      <c r="AG14" s="16">
        <f t="shared" si="14"/>
        <v>0</v>
      </c>
      <c r="AH14" s="16">
        <f t="shared" si="15"/>
        <v>0</v>
      </c>
      <c r="AI14" s="16">
        <f t="shared" si="16"/>
        <v>0</v>
      </c>
      <c r="AJ14" s="17">
        <f t="shared" si="17"/>
        <v>0</v>
      </c>
      <c r="AK14" s="18"/>
      <c r="AL14" s="9">
        <f t="shared" si="18"/>
        <v>0</v>
      </c>
      <c r="AM14" s="9">
        <f t="shared" si="19"/>
        <v>0</v>
      </c>
      <c r="AN14" s="19">
        <f t="shared" si="20"/>
        <v>0</v>
      </c>
      <c r="AO14" s="19">
        <f t="shared" si="21"/>
        <v>0</v>
      </c>
      <c r="AP14" s="17"/>
      <c r="AQ14" s="9"/>
    </row>
    <row r="15" spans="1:43" ht="18" customHeight="1">
      <c r="A15" s="4">
        <v>9</v>
      </c>
      <c r="B15" s="78"/>
      <c r="C15" s="7"/>
      <c r="D15" s="7"/>
      <c r="E15" s="57"/>
      <c r="F15" s="57"/>
      <c r="G15" s="57"/>
      <c r="H15" s="57"/>
      <c r="I15" s="57"/>
      <c r="J15" s="58">
        <f t="shared" si="0"/>
      </c>
      <c r="K15" s="59"/>
      <c r="L15" s="59"/>
      <c r="M15" s="59"/>
      <c r="N15" s="59"/>
      <c r="O15" s="59"/>
      <c r="P15" s="59"/>
      <c r="Q15" s="58">
        <f t="shared" si="1"/>
      </c>
      <c r="R15" s="58">
        <f t="shared" si="2"/>
      </c>
      <c r="S15" s="4">
        <f t="shared" si="3"/>
      </c>
      <c r="T15" s="2">
        <f t="shared" si="4"/>
      </c>
      <c r="U15" s="9"/>
      <c r="V15" s="9" t="e">
        <f t="shared" si="5"/>
        <v>#VALUE!</v>
      </c>
      <c r="W15" s="9"/>
      <c r="X15" s="16">
        <f t="shared" si="6"/>
        <v>0</v>
      </c>
      <c r="Y15" s="16">
        <f t="shared" si="7"/>
        <v>0</v>
      </c>
      <c r="Z15" s="16">
        <f t="shared" si="8"/>
        <v>0</v>
      </c>
      <c r="AA15" s="16">
        <f t="shared" si="9"/>
        <v>0</v>
      </c>
      <c r="AB15" s="16">
        <f t="shared" si="10"/>
        <v>0</v>
      </c>
      <c r="AC15" s="17">
        <f t="shared" si="11"/>
        <v>0</v>
      </c>
      <c r="AD15" s="17"/>
      <c r="AE15" s="16">
        <f t="shared" si="12"/>
        <v>0</v>
      </c>
      <c r="AF15" s="16">
        <f t="shared" si="13"/>
        <v>0</v>
      </c>
      <c r="AG15" s="16">
        <f t="shared" si="14"/>
        <v>0</v>
      </c>
      <c r="AH15" s="16">
        <f t="shared" si="15"/>
        <v>0</v>
      </c>
      <c r="AI15" s="16">
        <f t="shared" si="16"/>
        <v>0</v>
      </c>
      <c r="AJ15" s="17">
        <f t="shared" si="17"/>
        <v>0</v>
      </c>
      <c r="AK15" s="18"/>
      <c r="AL15" s="9">
        <f t="shared" si="18"/>
        <v>0</v>
      </c>
      <c r="AM15" s="9">
        <f t="shared" si="19"/>
        <v>0</v>
      </c>
      <c r="AN15" s="19">
        <f t="shared" si="20"/>
        <v>0</v>
      </c>
      <c r="AO15" s="19">
        <f t="shared" si="21"/>
        <v>0</v>
      </c>
      <c r="AP15" s="17"/>
      <c r="AQ15" s="9"/>
    </row>
    <row r="16" spans="1:43" ht="18" customHeight="1">
      <c r="A16" s="4">
        <v>10</v>
      </c>
      <c r="B16" s="78"/>
      <c r="C16" s="7"/>
      <c r="D16" s="7"/>
      <c r="E16" s="57"/>
      <c r="F16" s="57"/>
      <c r="G16" s="57"/>
      <c r="H16" s="57"/>
      <c r="I16" s="57"/>
      <c r="J16" s="58">
        <f t="shared" si="0"/>
      </c>
      <c r="K16" s="59"/>
      <c r="L16" s="59"/>
      <c r="M16" s="59"/>
      <c r="N16" s="59"/>
      <c r="O16" s="59"/>
      <c r="P16" s="59"/>
      <c r="Q16" s="58">
        <f t="shared" si="1"/>
      </c>
      <c r="R16" s="58">
        <f t="shared" si="2"/>
      </c>
      <c r="S16" s="4">
        <f t="shared" si="3"/>
      </c>
      <c r="T16" s="2">
        <f t="shared" si="4"/>
      </c>
      <c r="U16" s="9"/>
      <c r="V16" s="9" t="e">
        <f t="shared" si="5"/>
        <v>#VALUE!</v>
      </c>
      <c r="W16" s="9"/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16">
        <f t="shared" si="10"/>
        <v>0</v>
      </c>
      <c r="AC16" s="17">
        <f t="shared" si="11"/>
        <v>0</v>
      </c>
      <c r="AD16" s="17"/>
      <c r="AE16" s="16">
        <f t="shared" si="12"/>
        <v>0</v>
      </c>
      <c r="AF16" s="16">
        <f t="shared" si="13"/>
        <v>0</v>
      </c>
      <c r="AG16" s="16">
        <f t="shared" si="14"/>
        <v>0</v>
      </c>
      <c r="AH16" s="16">
        <f t="shared" si="15"/>
        <v>0</v>
      </c>
      <c r="AI16" s="16">
        <f t="shared" si="16"/>
        <v>0</v>
      </c>
      <c r="AJ16" s="17">
        <f t="shared" si="17"/>
        <v>0</v>
      </c>
      <c r="AK16" s="18"/>
      <c r="AL16" s="9">
        <f t="shared" si="18"/>
        <v>0</v>
      </c>
      <c r="AM16" s="9">
        <f t="shared" si="19"/>
        <v>0</v>
      </c>
      <c r="AN16" s="19">
        <f t="shared" si="20"/>
        <v>0</v>
      </c>
      <c r="AO16" s="19">
        <f t="shared" si="21"/>
        <v>0</v>
      </c>
      <c r="AP16" s="17"/>
      <c r="AQ16" s="9"/>
    </row>
    <row r="17" spans="1:43" ht="7.5" customHeight="1" hidden="1">
      <c r="A17" s="4">
        <v>11</v>
      </c>
      <c r="B17" s="78"/>
      <c r="C17" s="7"/>
      <c r="D17" s="7"/>
      <c r="E17" s="12"/>
      <c r="F17" s="12"/>
      <c r="G17" s="12"/>
      <c r="H17" s="12"/>
      <c r="I17" s="12"/>
      <c r="J17" s="14">
        <f t="shared" si="0"/>
      </c>
      <c r="K17" s="13"/>
      <c r="L17" s="13"/>
      <c r="M17" s="13"/>
      <c r="N17" s="13"/>
      <c r="O17" s="13"/>
      <c r="P17" s="13"/>
      <c r="Q17" s="14">
        <f t="shared" si="1"/>
      </c>
      <c r="R17" s="14">
        <f t="shared" si="2"/>
      </c>
      <c r="S17" s="15">
        <f t="shared" si="3"/>
      </c>
      <c r="T17" s="2">
        <f t="shared" si="4"/>
      </c>
      <c r="U17" s="9"/>
      <c r="V17" s="9" t="e">
        <f t="shared" si="5"/>
        <v>#VALUE!</v>
      </c>
      <c r="W17" s="21"/>
      <c r="X17" s="16">
        <f t="shared" si="6"/>
        <v>0</v>
      </c>
      <c r="Y17" s="16">
        <f t="shared" si="7"/>
        <v>0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6">
        <f t="shared" si="12"/>
        <v>0</v>
      </c>
      <c r="AF17" s="16">
        <f t="shared" si="13"/>
        <v>0</v>
      </c>
      <c r="AG17" s="16">
        <f t="shared" si="14"/>
        <v>0</v>
      </c>
      <c r="AH17" s="16">
        <f t="shared" si="15"/>
        <v>0</v>
      </c>
      <c r="AI17" s="16">
        <f t="shared" si="16"/>
        <v>0</v>
      </c>
      <c r="AJ17" s="16">
        <f t="shared" si="17"/>
        <v>0</v>
      </c>
      <c r="AK17" s="22"/>
      <c r="AL17" s="9">
        <f t="shared" si="18"/>
        <v>0</v>
      </c>
      <c r="AM17" s="9">
        <f t="shared" si="19"/>
        <v>0</v>
      </c>
      <c r="AN17" s="19">
        <f t="shared" si="20"/>
        <v>0</v>
      </c>
      <c r="AO17" s="19">
        <f t="shared" si="21"/>
        <v>0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12"/>
      <c r="F18" s="12"/>
      <c r="G18" s="12"/>
      <c r="H18" s="12"/>
      <c r="I18" s="12"/>
      <c r="J18" s="14">
        <f t="shared" si="0"/>
      </c>
      <c r="K18" s="13"/>
      <c r="L18" s="13"/>
      <c r="M18" s="13"/>
      <c r="N18" s="13"/>
      <c r="O18" s="13"/>
      <c r="P18" s="13"/>
      <c r="Q18" s="14">
        <f t="shared" si="1"/>
      </c>
      <c r="R18" s="14">
        <f t="shared" si="2"/>
      </c>
      <c r="S18" s="15">
        <f t="shared" si="3"/>
      </c>
      <c r="T18" s="2">
        <f t="shared" si="4"/>
      </c>
      <c r="U18" s="9"/>
      <c r="V18" s="9" t="e">
        <f t="shared" si="5"/>
        <v>#VALUE!</v>
      </c>
      <c r="W18" s="21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6">
        <f t="shared" si="17"/>
        <v>0</v>
      </c>
      <c r="AK18" s="22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12"/>
      <c r="F19" s="12"/>
      <c r="G19" s="12"/>
      <c r="H19" s="12"/>
      <c r="I19" s="12"/>
      <c r="J19" s="14">
        <f t="shared" si="0"/>
      </c>
      <c r="K19" s="13"/>
      <c r="L19" s="13"/>
      <c r="M19" s="13"/>
      <c r="N19" s="13"/>
      <c r="O19" s="13"/>
      <c r="P19" s="13"/>
      <c r="Q19" s="14">
        <f t="shared" si="1"/>
      </c>
      <c r="R19" s="14">
        <f t="shared" si="2"/>
      </c>
      <c r="S19" s="15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12"/>
      <c r="F20" s="12"/>
      <c r="G20" s="12"/>
      <c r="H20" s="12"/>
      <c r="I20" s="12"/>
      <c r="J20" s="14">
        <f t="shared" si="0"/>
      </c>
      <c r="K20" s="13"/>
      <c r="L20" s="13"/>
      <c r="M20" s="13"/>
      <c r="N20" s="13"/>
      <c r="O20" s="13"/>
      <c r="P20" s="13"/>
      <c r="Q20" s="14">
        <f t="shared" si="1"/>
      </c>
      <c r="R20" s="14">
        <f t="shared" si="2"/>
      </c>
      <c r="S20" s="15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18" customHeight="1" hidden="1"/>
    <row r="40" spans="1:20" s="40" customFormat="1" ht="18" customHeight="1">
      <c r="A40" s="41" t="str">
        <f>A1</f>
        <v>第７回　全九州トランポリン競技選手権大会</v>
      </c>
      <c r="B40" s="38"/>
      <c r="C40" s="39"/>
      <c r="D40" s="38"/>
      <c r="T40" s="36"/>
    </row>
    <row r="41" spans="1:20" s="47" customFormat="1" ht="18" customHeight="1">
      <c r="A41" s="44"/>
      <c r="B41" s="45"/>
      <c r="C41" s="46"/>
      <c r="D41" s="45"/>
      <c r="T41" s="1"/>
    </row>
    <row r="42" spans="1:20" s="40" customFormat="1" ht="18" customHeight="1">
      <c r="A42" s="41" t="str">
        <f>A3</f>
        <v>小学校低学年　男子</v>
      </c>
      <c r="B42" s="38"/>
      <c r="C42" s="38" t="s">
        <v>34</v>
      </c>
      <c r="T42" s="36"/>
    </row>
    <row r="43" spans="1:19" ht="18" customHeight="1">
      <c r="A43" s="179" t="s">
        <v>210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69" t="s">
        <v>0</v>
      </c>
      <c r="B44" s="169" t="s">
        <v>12</v>
      </c>
      <c r="C44" s="169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6</v>
      </c>
    </row>
    <row r="45" spans="1:41" ht="18" customHeight="1">
      <c r="A45" s="169"/>
      <c r="B45" s="169"/>
      <c r="C45" s="169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B55">IF($A46&gt;$Z$44,"",INDEX(B$7:B$36,MATCH($Z$44-$A46+1,$S$7:$S$36,0)))</f>
        <v>山野　伊武基</v>
      </c>
      <c r="C46" s="79">
        <v>2</v>
      </c>
      <c r="D46" s="116" t="str">
        <f aca="true" t="shared" si="23" ref="D46:D55">IF($A46&gt;$Z$44,"",INDEX(D$7:D$36,MATCH($Z$44-$A46+1,$S$7:$S$36,0)))</f>
        <v>熊本ＴＣ</v>
      </c>
      <c r="E46" s="184">
        <f aca="true" t="shared" si="24" ref="E46:E55">IF($A46&gt;$Z$44,"",INDEX($J$7:$J$36,MATCH($Z$44-$A46+1,$S$7:$S$36,0)))</f>
        <v>17.8</v>
      </c>
      <c r="F46" s="185"/>
      <c r="G46" s="184">
        <f aca="true" t="shared" si="25" ref="G46:G55">IF($A46&gt;$Z$44,"",INDEX($Q$7:$Q$36,MATCH($Z$44-$A46+1,$S$7:$S$36,0)))</f>
        <v>18.8</v>
      </c>
      <c r="H46" s="185"/>
      <c r="I46" s="184">
        <f aca="true" t="shared" si="26" ref="I46:I55">IF($A46&gt;$Z$44,"",INDEX($R$7:$R$36,MATCH($Z$44-$A46+1,$S$7:$S$36,0)))</f>
        <v>36.6</v>
      </c>
      <c r="J46" s="185"/>
      <c r="K46" s="60">
        <v>5.9</v>
      </c>
      <c r="L46" s="60">
        <v>6</v>
      </c>
      <c r="M46" s="60">
        <v>6.3</v>
      </c>
      <c r="N46" s="60">
        <v>5.8</v>
      </c>
      <c r="O46" s="60">
        <v>6</v>
      </c>
      <c r="P46" s="60">
        <v>0.9</v>
      </c>
      <c r="Q46" s="58">
        <f aca="true" t="shared" si="27" ref="Q46:Q55">IF(B46="","",P46+AC46)</f>
        <v>18.799999999999997</v>
      </c>
      <c r="R46" s="58">
        <f aca="true" t="shared" si="28" ref="R46:R55">IF(B46="","",ROUND(I46+P46+AC46,1))</f>
        <v>55.4</v>
      </c>
      <c r="S46" s="4">
        <f aca="true" t="shared" si="29" ref="S46:S55">IF(B46="","",RANK(AO46,AO$46:AO$55,0))</f>
        <v>6</v>
      </c>
      <c r="T46" s="167">
        <f>Q46-P46</f>
        <v>17.9</v>
      </c>
      <c r="V46" s="9">
        <f aca="true" t="shared" si="30" ref="V46:V55">RANK(R46,R$46:R$55,0)</f>
        <v>6</v>
      </c>
      <c r="X46" s="16">
        <f aca="true" t="shared" si="31" ref="X46:X55">IF(K46="",0,LARGE($K46:$O46,1))</f>
        <v>6.3</v>
      </c>
      <c r="Y46" s="16">
        <f aca="true" t="shared" si="32" ref="Y46:Y55">IF(L46="",0,LARGE($K46:$O46,2))</f>
        <v>6</v>
      </c>
      <c r="Z46" s="16">
        <f aca="true" t="shared" si="33" ref="Z46:Z55">IF(M46="",0,LARGE($K46:$O46,3))</f>
        <v>6</v>
      </c>
      <c r="AA46" s="16">
        <f aca="true" t="shared" si="34" ref="AA46:AA55">IF(N46="",0,LARGE($K46:$O46,4))</f>
        <v>5.9</v>
      </c>
      <c r="AB46" s="16">
        <f aca="true" t="shared" si="35" ref="AB46:AB55">IF(O46="",0,LARGE($K46:$O46,5))</f>
        <v>5.8</v>
      </c>
      <c r="AC46" s="17">
        <f aca="true" t="shared" si="36" ref="AC46:AC55">SUM(Y46:AA46)</f>
        <v>17.9</v>
      </c>
      <c r="AL46" s="9">
        <f aca="true" t="shared" si="37" ref="AL46:AL55">IF(R46="",0,R46*1000000)</f>
        <v>55400000</v>
      </c>
      <c r="AM46" s="9">
        <f aca="true" t="shared" si="38" ref="AM46:AM55">IF(Q46="",0,Q46*1000)</f>
        <v>18799.999999999996</v>
      </c>
      <c r="AN46" s="19">
        <f aca="true" t="shared" si="39" ref="AN46:AN55">SUM(K46:O46)/1000</f>
        <v>0.03</v>
      </c>
      <c r="AO46" s="19">
        <f aca="true" t="shared" si="40" ref="AO46:AO55">ROUND(AL46+AM46-P46+AN46,4)</f>
        <v>55418799.13</v>
      </c>
    </row>
    <row r="47" spans="1:41" ht="18" customHeight="1">
      <c r="A47" s="4">
        <v>2</v>
      </c>
      <c r="B47" s="117" t="str">
        <f t="shared" si="22"/>
        <v>坂口　太一</v>
      </c>
      <c r="C47" s="79">
        <v>3</v>
      </c>
      <c r="D47" s="116" t="str">
        <f t="shared" si="23"/>
        <v>熊本ＴＣ</v>
      </c>
      <c r="E47" s="184">
        <f t="shared" si="24"/>
        <v>19.4</v>
      </c>
      <c r="F47" s="185"/>
      <c r="G47" s="184">
        <f t="shared" si="25"/>
        <v>19.4</v>
      </c>
      <c r="H47" s="185"/>
      <c r="I47" s="184">
        <f t="shared" si="26"/>
        <v>38.8</v>
      </c>
      <c r="J47" s="185"/>
      <c r="K47" s="60">
        <v>6.6</v>
      </c>
      <c r="L47" s="60">
        <v>6.7</v>
      </c>
      <c r="M47" s="60">
        <v>6.8</v>
      </c>
      <c r="N47" s="60">
        <v>6.2</v>
      </c>
      <c r="O47" s="60">
        <v>6.5</v>
      </c>
      <c r="P47" s="60">
        <v>0.9</v>
      </c>
      <c r="Q47" s="58">
        <f t="shared" si="27"/>
        <v>20.7</v>
      </c>
      <c r="R47" s="58">
        <f t="shared" si="28"/>
        <v>59.5</v>
      </c>
      <c r="S47" s="4">
        <f t="shared" si="29"/>
        <v>5</v>
      </c>
      <c r="T47" s="167">
        <f aca="true" t="shared" si="41" ref="T47:T55">Q47-P47</f>
        <v>19.8</v>
      </c>
      <c r="V47" s="9">
        <f t="shared" si="30"/>
        <v>5</v>
      </c>
      <c r="X47" s="16">
        <f t="shared" si="31"/>
        <v>6.8</v>
      </c>
      <c r="Y47" s="16">
        <f t="shared" si="32"/>
        <v>6.7</v>
      </c>
      <c r="Z47" s="16">
        <f t="shared" si="33"/>
        <v>6.6</v>
      </c>
      <c r="AA47" s="16">
        <f t="shared" si="34"/>
        <v>6.5</v>
      </c>
      <c r="AB47" s="16">
        <f t="shared" si="35"/>
        <v>6.2</v>
      </c>
      <c r="AC47" s="17">
        <f t="shared" si="36"/>
        <v>19.8</v>
      </c>
      <c r="AL47" s="9">
        <f t="shared" si="37"/>
        <v>59500000</v>
      </c>
      <c r="AM47" s="9">
        <f t="shared" si="38"/>
        <v>20700</v>
      </c>
      <c r="AN47" s="19">
        <f t="shared" si="39"/>
        <v>0.032799999999999996</v>
      </c>
      <c r="AO47" s="19">
        <f t="shared" si="40"/>
        <v>59520699.1328</v>
      </c>
    </row>
    <row r="48" spans="1:41" ht="18" customHeight="1">
      <c r="A48" s="4">
        <v>3</v>
      </c>
      <c r="B48" s="117" t="str">
        <f t="shared" si="22"/>
        <v>宮崎　智祐也</v>
      </c>
      <c r="C48" s="79">
        <v>3</v>
      </c>
      <c r="D48" s="116" t="str">
        <f t="shared" si="23"/>
        <v>熊本ＴＣ</v>
      </c>
      <c r="E48" s="184">
        <f t="shared" si="24"/>
        <v>20.200000000000003</v>
      </c>
      <c r="F48" s="185"/>
      <c r="G48" s="184">
        <f t="shared" si="25"/>
        <v>21.2</v>
      </c>
      <c r="H48" s="185"/>
      <c r="I48" s="184">
        <f t="shared" si="26"/>
        <v>41.4</v>
      </c>
      <c r="J48" s="185"/>
      <c r="K48" s="60">
        <v>6.8</v>
      </c>
      <c r="L48" s="60">
        <v>6.8</v>
      </c>
      <c r="M48" s="60">
        <v>7</v>
      </c>
      <c r="N48" s="60">
        <v>6.8</v>
      </c>
      <c r="O48" s="60">
        <v>6.9</v>
      </c>
      <c r="P48" s="60">
        <v>0.9</v>
      </c>
      <c r="Q48" s="58">
        <f t="shared" si="27"/>
        <v>21.4</v>
      </c>
      <c r="R48" s="58">
        <f t="shared" si="28"/>
        <v>62.8</v>
      </c>
      <c r="S48" s="4">
        <f t="shared" si="29"/>
        <v>4</v>
      </c>
      <c r="T48" s="167">
        <f t="shared" si="41"/>
        <v>20.5</v>
      </c>
      <c r="V48" s="9">
        <f t="shared" si="30"/>
        <v>4</v>
      </c>
      <c r="X48" s="16">
        <f t="shared" si="31"/>
        <v>7</v>
      </c>
      <c r="Y48" s="16">
        <f t="shared" si="32"/>
        <v>6.9</v>
      </c>
      <c r="Z48" s="16">
        <f t="shared" si="33"/>
        <v>6.8</v>
      </c>
      <c r="AA48" s="16">
        <f t="shared" si="34"/>
        <v>6.8</v>
      </c>
      <c r="AB48" s="16">
        <f t="shared" si="35"/>
        <v>6.8</v>
      </c>
      <c r="AC48" s="17">
        <f t="shared" si="36"/>
        <v>20.5</v>
      </c>
      <c r="AL48" s="9">
        <f t="shared" si="37"/>
        <v>62800000</v>
      </c>
      <c r="AM48" s="9">
        <f t="shared" si="38"/>
        <v>21400</v>
      </c>
      <c r="AN48" s="19">
        <f t="shared" si="39"/>
        <v>0.034300000000000004</v>
      </c>
      <c r="AO48" s="19">
        <f t="shared" si="40"/>
        <v>62821399.1343</v>
      </c>
    </row>
    <row r="49" spans="1:41" ht="18" customHeight="1">
      <c r="A49" s="4">
        <v>4</v>
      </c>
      <c r="B49" s="117" t="str">
        <f t="shared" si="22"/>
        <v>牟田原　一心</v>
      </c>
      <c r="C49" s="79">
        <v>3</v>
      </c>
      <c r="D49" s="116" t="str">
        <f t="shared" si="23"/>
        <v>小林Ｔ．ＪＵＮＰＩＮ</v>
      </c>
      <c r="E49" s="184">
        <f t="shared" si="24"/>
        <v>21.4</v>
      </c>
      <c r="F49" s="185"/>
      <c r="G49" s="184">
        <f t="shared" si="25"/>
        <v>21.400000000000002</v>
      </c>
      <c r="H49" s="185"/>
      <c r="I49" s="184">
        <f t="shared" si="26"/>
        <v>42.8</v>
      </c>
      <c r="J49" s="185"/>
      <c r="K49" s="60">
        <v>6.9</v>
      </c>
      <c r="L49" s="60">
        <v>7</v>
      </c>
      <c r="M49" s="60">
        <v>7.1</v>
      </c>
      <c r="N49" s="60">
        <v>6.7</v>
      </c>
      <c r="O49" s="60">
        <v>6.5</v>
      </c>
      <c r="P49" s="60">
        <v>1.6</v>
      </c>
      <c r="Q49" s="58">
        <f t="shared" si="27"/>
        <v>22.200000000000003</v>
      </c>
      <c r="R49" s="58">
        <f t="shared" si="28"/>
        <v>65</v>
      </c>
      <c r="S49" s="4">
        <f t="shared" si="29"/>
        <v>3</v>
      </c>
      <c r="T49" s="167">
        <f t="shared" si="41"/>
        <v>20.6</v>
      </c>
      <c r="V49" s="9">
        <f t="shared" si="30"/>
        <v>3</v>
      </c>
      <c r="X49" s="16">
        <f t="shared" si="31"/>
        <v>7.1</v>
      </c>
      <c r="Y49" s="16">
        <f t="shared" si="32"/>
        <v>7</v>
      </c>
      <c r="Z49" s="16">
        <f t="shared" si="33"/>
        <v>6.9</v>
      </c>
      <c r="AA49" s="16">
        <f t="shared" si="34"/>
        <v>6.7</v>
      </c>
      <c r="AB49" s="16">
        <f t="shared" si="35"/>
        <v>6.5</v>
      </c>
      <c r="AC49" s="17">
        <f t="shared" si="36"/>
        <v>20.6</v>
      </c>
      <c r="AL49" s="9">
        <f t="shared" si="37"/>
        <v>65000000</v>
      </c>
      <c r="AM49" s="9">
        <f t="shared" si="38"/>
        <v>22200.000000000004</v>
      </c>
      <c r="AN49" s="19">
        <f t="shared" si="39"/>
        <v>0.0342</v>
      </c>
      <c r="AO49" s="19">
        <f t="shared" si="40"/>
        <v>65022198.4342</v>
      </c>
    </row>
    <row r="50" spans="1:41" ht="18" customHeight="1">
      <c r="A50" s="4">
        <v>5</v>
      </c>
      <c r="B50" s="117" t="str">
        <f t="shared" si="22"/>
        <v>一川　澄人</v>
      </c>
      <c r="C50" s="79">
        <v>2</v>
      </c>
      <c r="D50" s="116" t="str">
        <f t="shared" si="23"/>
        <v>熊本ＴＣ</v>
      </c>
      <c r="E50" s="184">
        <f t="shared" si="24"/>
        <v>22</v>
      </c>
      <c r="F50" s="185"/>
      <c r="G50" s="184">
        <f t="shared" si="25"/>
        <v>22.7</v>
      </c>
      <c r="H50" s="185"/>
      <c r="I50" s="184">
        <f t="shared" si="26"/>
        <v>44.7</v>
      </c>
      <c r="J50" s="185"/>
      <c r="K50" s="60">
        <v>7.1</v>
      </c>
      <c r="L50" s="60">
        <v>7.1</v>
      </c>
      <c r="M50" s="60">
        <v>7.4</v>
      </c>
      <c r="N50" s="60">
        <v>7.2</v>
      </c>
      <c r="O50" s="60">
        <v>7.1</v>
      </c>
      <c r="P50" s="60">
        <v>1</v>
      </c>
      <c r="Q50" s="58">
        <f t="shared" si="27"/>
        <v>22.4</v>
      </c>
      <c r="R50" s="58">
        <f t="shared" si="28"/>
        <v>67.1</v>
      </c>
      <c r="S50" s="4">
        <f t="shared" si="29"/>
        <v>2</v>
      </c>
      <c r="T50" s="167">
        <f t="shared" si="41"/>
        <v>21.4</v>
      </c>
      <c r="V50" s="9">
        <f t="shared" si="30"/>
        <v>2</v>
      </c>
      <c r="X50" s="16">
        <f t="shared" si="31"/>
        <v>7.4</v>
      </c>
      <c r="Y50" s="16">
        <f t="shared" si="32"/>
        <v>7.2</v>
      </c>
      <c r="Z50" s="16">
        <f t="shared" si="33"/>
        <v>7.1</v>
      </c>
      <c r="AA50" s="16">
        <f t="shared" si="34"/>
        <v>7.1</v>
      </c>
      <c r="AB50" s="16">
        <f t="shared" si="35"/>
        <v>7.1</v>
      </c>
      <c r="AC50" s="17">
        <f t="shared" si="36"/>
        <v>21.4</v>
      </c>
      <c r="AL50" s="9">
        <f t="shared" si="37"/>
        <v>67099999.99999999</v>
      </c>
      <c r="AM50" s="9">
        <f t="shared" si="38"/>
        <v>22400</v>
      </c>
      <c r="AN50" s="19">
        <f t="shared" si="39"/>
        <v>0.0359</v>
      </c>
      <c r="AO50" s="19">
        <f t="shared" si="40"/>
        <v>67122399.0359</v>
      </c>
    </row>
    <row r="51" spans="1:41" ht="18" customHeight="1">
      <c r="A51" s="4">
        <v>6</v>
      </c>
      <c r="B51" s="117" t="str">
        <f t="shared" si="22"/>
        <v>本田大智</v>
      </c>
      <c r="C51" s="79">
        <v>3</v>
      </c>
      <c r="D51" s="116" t="str">
        <f t="shared" si="23"/>
        <v>スペースウォーク</v>
      </c>
      <c r="E51" s="184">
        <f t="shared" si="24"/>
        <v>22.9</v>
      </c>
      <c r="F51" s="185"/>
      <c r="G51" s="184">
        <f t="shared" si="25"/>
        <v>23.700000000000003</v>
      </c>
      <c r="H51" s="185"/>
      <c r="I51" s="184">
        <f t="shared" si="26"/>
        <v>46.6</v>
      </c>
      <c r="J51" s="185"/>
      <c r="K51" s="60">
        <v>7.4</v>
      </c>
      <c r="L51" s="60">
        <v>7.6</v>
      </c>
      <c r="M51" s="60">
        <v>7.7</v>
      </c>
      <c r="N51" s="60">
        <v>7.6</v>
      </c>
      <c r="O51" s="60">
        <v>7.6</v>
      </c>
      <c r="P51" s="60">
        <v>1</v>
      </c>
      <c r="Q51" s="58">
        <f t="shared" si="27"/>
        <v>23.799999999999997</v>
      </c>
      <c r="R51" s="58">
        <f t="shared" si="28"/>
        <v>70.4</v>
      </c>
      <c r="S51" s="4">
        <f t="shared" si="29"/>
        <v>1</v>
      </c>
      <c r="T51" s="167">
        <f t="shared" si="41"/>
        <v>22.799999999999997</v>
      </c>
      <c r="V51" s="9">
        <f t="shared" si="30"/>
        <v>1</v>
      </c>
      <c r="X51" s="16">
        <f t="shared" si="31"/>
        <v>7.7</v>
      </c>
      <c r="Y51" s="16">
        <f t="shared" si="32"/>
        <v>7.6</v>
      </c>
      <c r="Z51" s="16">
        <f t="shared" si="33"/>
        <v>7.6</v>
      </c>
      <c r="AA51" s="16">
        <f t="shared" si="34"/>
        <v>7.6</v>
      </c>
      <c r="AB51" s="16">
        <f t="shared" si="35"/>
        <v>7.4</v>
      </c>
      <c r="AC51" s="17">
        <f t="shared" si="36"/>
        <v>22.799999999999997</v>
      </c>
      <c r="AL51" s="9">
        <f t="shared" si="37"/>
        <v>70400000</v>
      </c>
      <c r="AM51" s="9">
        <f t="shared" si="38"/>
        <v>23799.999999999996</v>
      </c>
      <c r="AN51" s="19">
        <f t="shared" si="39"/>
        <v>0.037899999999999996</v>
      </c>
      <c r="AO51" s="19">
        <f t="shared" si="40"/>
        <v>70423799.0379</v>
      </c>
    </row>
    <row r="52" spans="1:41" ht="18" customHeight="1">
      <c r="A52" s="4">
        <v>7</v>
      </c>
      <c r="B52" s="117">
        <f t="shared" si="22"/>
      </c>
      <c r="C52" s="23"/>
      <c r="D52" s="116">
        <f t="shared" si="23"/>
      </c>
      <c r="E52" s="184">
        <f t="shared" si="24"/>
      </c>
      <c r="F52" s="185"/>
      <c r="G52" s="184">
        <f t="shared" si="25"/>
      </c>
      <c r="H52" s="185"/>
      <c r="I52" s="184">
        <f t="shared" si="26"/>
      </c>
      <c r="J52" s="185"/>
      <c r="K52" s="60"/>
      <c r="L52" s="60"/>
      <c r="M52" s="60"/>
      <c r="N52" s="60"/>
      <c r="O52" s="60"/>
      <c r="P52" s="60"/>
      <c r="Q52" s="58">
        <f t="shared" si="27"/>
      </c>
      <c r="R52" s="58">
        <f t="shared" si="28"/>
      </c>
      <c r="S52" s="4">
        <f t="shared" si="29"/>
      </c>
      <c r="T52" s="75" t="e">
        <f>Q52-P52</f>
        <v>#VALUE!</v>
      </c>
      <c r="V52" s="9" t="e">
        <f t="shared" si="30"/>
        <v>#VALUE!</v>
      </c>
      <c r="X52" s="16">
        <f t="shared" si="31"/>
        <v>0</v>
      </c>
      <c r="Y52" s="16">
        <f t="shared" si="32"/>
        <v>0</v>
      </c>
      <c r="Z52" s="16">
        <f t="shared" si="33"/>
        <v>0</v>
      </c>
      <c r="AA52" s="16">
        <f t="shared" si="34"/>
        <v>0</v>
      </c>
      <c r="AB52" s="16">
        <f t="shared" si="35"/>
        <v>0</v>
      </c>
      <c r="AC52" s="17">
        <f t="shared" si="36"/>
        <v>0</v>
      </c>
      <c r="AL52" s="9">
        <f t="shared" si="37"/>
        <v>0</v>
      </c>
      <c r="AM52" s="9">
        <f t="shared" si="38"/>
        <v>0</v>
      </c>
      <c r="AN52" s="19">
        <f t="shared" si="39"/>
        <v>0</v>
      </c>
      <c r="AO52" s="19">
        <f t="shared" si="40"/>
        <v>0</v>
      </c>
    </row>
    <row r="53" spans="1:41" ht="18" customHeight="1">
      <c r="A53" s="4">
        <v>8</v>
      </c>
      <c r="B53" s="117">
        <f t="shared" si="22"/>
      </c>
      <c r="C53" s="23"/>
      <c r="D53" s="116">
        <f t="shared" si="23"/>
      </c>
      <c r="E53" s="184">
        <f t="shared" si="24"/>
      </c>
      <c r="F53" s="185"/>
      <c r="G53" s="184">
        <f t="shared" si="25"/>
      </c>
      <c r="H53" s="185"/>
      <c r="I53" s="184">
        <f t="shared" si="26"/>
      </c>
      <c r="J53" s="185"/>
      <c r="K53" s="60"/>
      <c r="L53" s="60"/>
      <c r="M53" s="60"/>
      <c r="N53" s="60"/>
      <c r="O53" s="60"/>
      <c r="P53" s="60"/>
      <c r="Q53" s="58">
        <f t="shared" si="27"/>
      </c>
      <c r="R53" s="58">
        <f t="shared" si="28"/>
      </c>
      <c r="S53" s="4">
        <f t="shared" si="29"/>
      </c>
      <c r="T53" s="75" t="e">
        <f t="shared" si="41"/>
        <v>#VALUE!</v>
      </c>
      <c r="V53" s="9" t="e">
        <f t="shared" si="30"/>
        <v>#VALUE!</v>
      </c>
      <c r="X53" s="16">
        <f t="shared" si="31"/>
        <v>0</v>
      </c>
      <c r="Y53" s="16">
        <f t="shared" si="32"/>
        <v>0</v>
      </c>
      <c r="Z53" s="16">
        <f t="shared" si="33"/>
        <v>0</v>
      </c>
      <c r="AA53" s="16">
        <f t="shared" si="34"/>
        <v>0</v>
      </c>
      <c r="AB53" s="16">
        <f t="shared" si="35"/>
        <v>0</v>
      </c>
      <c r="AC53" s="17">
        <f t="shared" si="36"/>
        <v>0</v>
      </c>
      <c r="AL53" s="9">
        <f t="shared" si="37"/>
        <v>0</v>
      </c>
      <c r="AM53" s="9">
        <f t="shared" si="38"/>
        <v>0</v>
      </c>
      <c r="AN53" s="19">
        <f t="shared" si="39"/>
        <v>0</v>
      </c>
      <c r="AO53" s="19">
        <f t="shared" si="40"/>
        <v>0</v>
      </c>
    </row>
    <row r="54" spans="1:41" ht="18" customHeight="1">
      <c r="A54" s="4">
        <v>9</v>
      </c>
      <c r="B54" s="117">
        <f t="shared" si="22"/>
      </c>
      <c r="C54" s="23"/>
      <c r="D54" s="116">
        <f t="shared" si="23"/>
      </c>
      <c r="E54" s="184">
        <f t="shared" si="24"/>
      </c>
      <c r="F54" s="185"/>
      <c r="G54" s="184">
        <f t="shared" si="25"/>
      </c>
      <c r="H54" s="185"/>
      <c r="I54" s="184">
        <f t="shared" si="26"/>
      </c>
      <c r="J54" s="185"/>
      <c r="K54" s="60"/>
      <c r="L54" s="60"/>
      <c r="M54" s="60"/>
      <c r="N54" s="60"/>
      <c r="O54" s="60"/>
      <c r="P54" s="60"/>
      <c r="Q54" s="58">
        <f t="shared" si="27"/>
      </c>
      <c r="R54" s="58">
        <f t="shared" si="28"/>
      </c>
      <c r="S54" s="4">
        <f t="shared" si="29"/>
      </c>
      <c r="T54" s="75" t="e">
        <f t="shared" si="41"/>
        <v>#VALUE!</v>
      </c>
      <c r="V54" s="9" t="e">
        <f t="shared" si="30"/>
        <v>#VALUE!</v>
      </c>
      <c r="X54" s="16">
        <f t="shared" si="31"/>
        <v>0</v>
      </c>
      <c r="Y54" s="16">
        <f t="shared" si="32"/>
        <v>0</v>
      </c>
      <c r="Z54" s="16">
        <f t="shared" si="33"/>
        <v>0</v>
      </c>
      <c r="AA54" s="16">
        <f t="shared" si="34"/>
        <v>0</v>
      </c>
      <c r="AB54" s="16">
        <f t="shared" si="35"/>
        <v>0</v>
      </c>
      <c r="AC54" s="17">
        <f t="shared" si="36"/>
        <v>0</v>
      </c>
      <c r="AL54" s="9">
        <f t="shared" si="37"/>
        <v>0</v>
      </c>
      <c r="AM54" s="9">
        <f t="shared" si="38"/>
        <v>0</v>
      </c>
      <c r="AN54" s="19">
        <f t="shared" si="39"/>
        <v>0</v>
      </c>
      <c r="AO54" s="19">
        <f t="shared" si="40"/>
        <v>0</v>
      </c>
    </row>
    <row r="55" spans="1:41" ht="18" customHeight="1">
      <c r="A55" s="4">
        <v>10</v>
      </c>
      <c r="B55" s="117">
        <f t="shared" si="22"/>
      </c>
      <c r="C55" s="23"/>
      <c r="D55" s="116">
        <f t="shared" si="23"/>
      </c>
      <c r="E55" s="184">
        <f t="shared" si="24"/>
      </c>
      <c r="F55" s="185"/>
      <c r="G55" s="184">
        <f t="shared" si="25"/>
      </c>
      <c r="H55" s="185"/>
      <c r="I55" s="184">
        <f t="shared" si="26"/>
      </c>
      <c r="J55" s="185"/>
      <c r="K55" s="60"/>
      <c r="L55" s="60"/>
      <c r="M55" s="60"/>
      <c r="N55" s="60"/>
      <c r="O55" s="60"/>
      <c r="P55" s="60"/>
      <c r="Q55" s="58">
        <f t="shared" si="27"/>
      </c>
      <c r="R55" s="58">
        <f t="shared" si="28"/>
      </c>
      <c r="S55" s="4">
        <f t="shared" si="29"/>
      </c>
      <c r="T55" s="75" t="e">
        <f t="shared" si="41"/>
        <v>#VALUE!</v>
      </c>
      <c r="V55" s="9" t="e">
        <f t="shared" si="30"/>
        <v>#VALUE!</v>
      </c>
      <c r="X55" s="16">
        <f t="shared" si="31"/>
        <v>0</v>
      </c>
      <c r="Y55" s="16">
        <f t="shared" si="32"/>
        <v>0</v>
      </c>
      <c r="Z55" s="16">
        <f t="shared" si="33"/>
        <v>0</v>
      </c>
      <c r="AA55" s="16">
        <f t="shared" si="34"/>
        <v>0</v>
      </c>
      <c r="AB55" s="16">
        <f t="shared" si="35"/>
        <v>0</v>
      </c>
      <c r="AC55" s="17">
        <f t="shared" si="36"/>
        <v>0</v>
      </c>
      <c r="AL55" s="9">
        <f t="shared" si="37"/>
        <v>0</v>
      </c>
      <c r="AM55" s="9">
        <f t="shared" si="38"/>
        <v>0</v>
      </c>
      <c r="AN55" s="19">
        <f t="shared" si="39"/>
        <v>0</v>
      </c>
      <c r="AO55" s="19">
        <f t="shared" si="40"/>
        <v>0</v>
      </c>
    </row>
  </sheetData>
  <sheetProtection formatCells="0" formatColumns="0" formatRows="0" selectLockedCells="1"/>
  <mergeCells count="53">
    <mergeCell ref="A43:S43"/>
    <mergeCell ref="A4:S4"/>
    <mergeCell ref="C5:C6"/>
    <mergeCell ref="B5:B6"/>
    <mergeCell ref="A5:A6"/>
    <mergeCell ref="E54:F54"/>
    <mergeCell ref="G54:H54"/>
    <mergeCell ref="I54:J54"/>
    <mergeCell ref="E50:F50"/>
    <mergeCell ref="G50:H50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K44:Q44"/>
    <mergeCell ref="E46:F46"/>
    <mergeCell ref="G46:H46"/>
    <mergeCell ref="I46:J46"/>
    <mergeCell ref="E47:F47"/>
    <mergeCell ref="G47:H47"/>
    <mergeCell ref="I47:J47"/>
    <mergeCell ref="A44:A45"/>
    <mergeCell ref="B44:B45"/>
    <mergeCell ref="D44:D45"/>
    <mergeCell ref="C44:C45"/>
    <mergeCell ref="R44:R45"/>
    <mergeCell ref="S44:S45"/>
    <mergeCell ref="E44:J44"/>
    <mergeCell ref="E45:F45"/>
    <mergeCell ref="G45:H45"/>
    <mergeCell ref="I45:J45"/>
    <mergeCell ref="AE5:AI5"/>
    <mergeCell ref="R5:R6"/>
    <mergeCell ref="S5:S6"/>
    <mergeCell ref="D5:D6"/>
    <mergeCell ref="X5:AB5"/>
    <mergeCell ref="K5:Q5"/>
    <mergeCell ref="E5:J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R55"/>
  <sheetViews>
    <sheetView zoomScale="93" zoomScaleNormal="93" zoomScalePageLayoutView="0" workbookViewId="0" topLeftCell="A26">
      <selection activeCell="C42" sqref="C42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48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42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3" t="s">
        <v>131</v>
      </c>
      <c r="C7" s="99">
        <v>4</v>
      </c>
      <c r="D7" s="88" t="s">
        <v>120</v>
      </c>
      <c r="E7" s="57">
        <v>7.8</v>
      </c>
      <c r="F7" s="57">
        <v>7.4</v>
      </c>
      <c r="G7" s="57">
        <v>8</v>
      </c>
      <c r="H7" s="57">
        <v>8.1</v>
      </c>
      <c r="I7" s="57">
        <v>7.9</v>
      </c>
      <c r="J7" s="58">
        <f aca="true" t="shared" si="0" ref="J7:J36">IF(B7="","",AC7)</f>
        <v>23.7</v>
      </c>
      <c r="K7" s="59">
        <v>7.8</v>
      </c>
      <c r="L7" s="59">
        <v>7.6</v>
      </c>
      <c r="M7" s="59">
        <v>7.7</v>
      </c>
      <c r="N7" s="59">
        <v>7.8</v>
      </c>
      <c r="O7" s="59">
        <v>7.6</v>
      </c>
      <c r="P7" s="59">
        <v>2.7</v>
      </c>
      <c r="Q7" s="58">
        <f aca="true" t="shared" si="1" ref="Q7:Q36">IF(B7="","",P7+AJ7)</f>
        <v>25.8</v>
      </c>
      <c r="R7" s="58">
        <f aca="true" t="shared" si="2" ref="R7:R36">IF(B7="","",ROUND(AC7+P7+AJ7,1))</f>
        <v>49.5</v>
      </c>
      <c r="S7" s="4">
        <f aca="true" t="shared" si="3" ref="S7:S36">IF(B7="","",RANK(AO7,AO$7:AO$36,0))</f>
        <v>3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3</v>
      </c>
      <c r="W7" s="9"/>
      <c r="X7" s="16">
        <f aca="true" t="shared" si="6" ref="X7:X36">IF(E7="",0,LARGE($E7:$I7,1))</f>
        <v>8.1</v>
      </c>
      <c r="Y7" s="16">
        <f aca="true" t="shared" si="7" ref="Y7:Y36">IF(F7="",0,LARGE($E7:$I7,2))</f>
        <v>8</v>
      </c>
      <c r="Z7" s="16">
        <f aca="true" t="shared" si="8" ref="Z7:Z36">IF(G7="",0,LARGE($E7:$I7,3))</f>
        <v>7.9</v>
      </c>
      <c r="AA7" s="16">
        <f aca="true" t="shared" si="9" ref="AA7:AA36">IF(H7="",0,LARGE($E7:$I7,4))</f>
        <v>7.8</v>
      </c>
      <c r="AB7" s="16">
        <f aca="true" t="shared" si="10" ref="AB7:AB36">IF(I7="",0,LARGE($E7:$I7,5))</f>
        <v>7.4</v>
      </c>
      <c r="AC7" s="17">
        <f aca="true" t="shared" si="11" ref="AC7:AC36">SUM(Y7:AA7)</f>
        <v>23.7</v>
      </c>
      <c r="AD7" s="17"/>
      <c r="AE7" s="16">
        <f aca="true" t="shared" si="12" ref="AE7:AE36">IF(K7="",0,LARGE($K7:$O7,1))</f>
        <v>7.8</v>
      </c>
      <c r="AF7" s="16">
        <f aca="true" t="shared" si="13" ref="AF7:AF36">IF(L7="",0,LARGE($K7:$O7,2))</f>
        <v>7.8</v>
      </c>
      <c r="AG7" s="16">
        <f aca="true" t="shared" si="14" ref="AG7:AG36">IF(M7="",0,LARGE($K7:$O7,3))</f>
        <v>7.7</v>
      </c>
      <c r="AH7" s="16">
        <f aca="true" t="shared" si="15" ref="AH7:AH36">IF(N7="",0,LARGE($K7:$O7,4))</f>
        <v>7.6</v>
      </c>
      <c r="AI7" s="16">
        <f aca="true" t="shared" si="16" ref="AI7:AI36">IF(O7="",0,LARGE($K7:$O7,5))</f>
        <v>7.6</v>
      </c>
      <c r="AJ7" s="17">
        <f aca="true" t="shared" si="17" ref="AJ7:AJ36">SUM(AF7:AH7)</f>
        <v>23.1</v>
      </c>
      <c r="AK7" s="18"/>
      <c r="AL7" s="9">
        <f aca="true" t="shared" si="18" ref="AL7:AL36">IF(R7="",0,R7*1000000)</f>
        <v>49500000</v>
      </c>
      <c r="AM7" s="9">
        <f aca="true" t="shared" si="19" ref="AM7:AM36">IF(Q7="",0,Q7*1000)</f>
        <v>25800</v>
      </c>
      <c r="AN7" s="19">
        <f aca="true" t="shared" si="20" ref="AN7:AN36">SUM(K7:O7)/1000</f>
        <v>0.0385</v>
      </c>
      <c r="AO7" s="19">
        <f aca="true" t="shared" si="21" ref="AO7:AO36">ROUND(AL7+AM7-P7+AN7,4)</f>
        <v>49525797.3385</v>
      </c>
      <c r="AP7" s="17"/>
      <c r="AQ7" s="9"/>
    </row>
    <row r="8" spans="1:43" ht="18" customHeight="1">
      <c r="A8" s="4">
        <v>2</v>
      </c>
      <c r="B8" s="86" t="s">
        <v>132</v>
      </c>
      <c r="C8" s="95">
        <v>4</v>
      </c>
      <c r="D8" s="88" t="s">
        <v>133</v>
      </c>
      <c r="E8" s="57">
        <v>6.9</v>
      </c>
      <c r="F8" s="57">
        <v>7</v>
      </c>
      <c r="G8" s="57">
        <v>7</v>
      </c>
      <c r="H8" s="57">
        <v>7.1</v>
      </c>
      <c r="I8" s="57">
        <v>7.2</v>
      </c>
      <c r="J8" s="58">
        <f t="shared" si="0"/>
        <v>21.1</v>
      </c>
      <c r="K8" s="59">
        <v>7.3</v>
      </c>
      <c r="L8" s="59">
        <v>7.1</v>
      </c>
      <c r="M8" s="59">
        <v>7.4</v>
      </c>
      <c r="N8" s="59">
        <v>7.6</v>
      </c>
      <c r="O8" s="59">
        <v>7.3</v>
      </c>
      <c r="P8" s="59">
        <v>1.3</v>
      </c>
      <c r="Q8" s="58">
        <f t="shared" si="1"/>
        <v>23.3</v>
      </c>
      <c r="R8" s="58">
        <f t="shared" si="2"/>
        <v>44.4</v>
      </c>
      <c r="S8" s="4">
        <f t="shared" si="3"/>
        <v>12</v>
      </c>
      <c r="T8" s="2">
        <f t="shared" si="4"/>
      </c>
      <c r="U8" s="9"/>
      <c r="V8" s="9">
        <f t="shared" si="5"/>
        <v>12</v>
      </c>
      <c r="W8" s="9"/>
      <c r="X8" s="16">
        <f t="shared" si="6"/>
        <v>7.2</v>
      </c>
      <c r="Y8" s="16">
        <f t="shared" si="7"/>
        <v>7.1</v>
      </c>
      <c r="Z8" s="16">
        <f t="shared" si="8"/>
        <v>7</v>
      </c>
      <c r="AA8" s="16">
        <f t="shared" si="9"/>
        <v>7</v>
      </c>
      <c r="AB8" s="16">
        <f t="shared" si="10"/>
        <v>6.9</v>
      </c>
      <c r="AC8" s="17">
        <f t="shared" si="11"/>
        <v>21.1</v>
      </c>
      <c r="AD8" s="17"/>
      <c r="AE8" s="16">
        <f t="shared" si="12"/>
        <v>7.6</v>
      </c>
      <c r="AF8" s="16">
        <f t="shared" si="13"/>
        <v>7.4</v>
      </c>
      <c r="AG8" s="16">
        <f t="shared" si="14"/>
        <v>7.3</v>
      </c>
      <c r="AH8" s="16">
        <f t="shared" si="15"/>
        <v>7.3</v>
      </c>
      <c r="AI8" s="16">
        <f t="shared" si="16"/>
        <v>7.1</v>
      </c>
      <c r="AJ8" s="17">
        <f t="shared" si="17"/>
        <v>22</v>
      </c>
      <c r="AK8" s="18"/>
      <c r="AL8" s="9">
        <f t="shared" si="18"/>
        <v>44400000</v>
      </c>
      <c r="AM8" s="9">
        <f t="shared" si="19"/>
        <v>23300</v>
      </c>
      <c r="AN8" s="19">
        <f t="shared" si="20"/>
        <v>0.036699999999999997</v>
      </c>
      <c r="AO8" s="19">
        <f t="shared" si="21"/>
        <v>44423298.7367</v>
      </c>
      <c r="AP8" s="17"/>
      <c r="AQ8" s="9"/>
    </row>
    <row r="9" spans="1:43" ht="18" customHeight="1">
      <c r="A9" s="4">
        <v>3</v>
      </c>
      <c r="B9" s="83" t="s">
        <v>134</v>
      </c>
      <c r="C9" s="99">
        <v>5</v>
      </c>
      <c r="D9" s="83" t="s">
        <v>135</v>
      </c>
      <c r="E9" s="57">
        <v>7.3</v>
      </c>
      <c r="F9" s="57">
        <v>7.3</v>
      </c>
      <c r="G9" s="57">
        <v>6.8</v>
      </c>
      <c r="H9" s="57">
        <v>7.2</v>
      </c>
      <c r="I9" s="57">
        <v>6.9</v>
      </c>
      <c r="J9" s="58">
        <f t="shared" si="0"/>
        <v>21.4</v>
      </c>
      <c r="K9" s="59">
        <v>7.5</v>
      </c>
      <c r="L9" s="59">
        <v>7.4</v>
      </c>
      <c r="M9" s="59">
        <v>7.1</v>
      </c>
      <c r="N9" s="59">
        <v>7.4</v>
      </c>
      <c r="O9" s="59">
        <v>7.1</v>
      </c>
      <c r="P9" s="59">
        <v>1.8</v>
      </c>
      <c r="Q9" s="58">
        <f t="shared" si="1"/>
        <v>23.7</v>
      </c>
      <c r="R9" s="58">
        <f t="shared" si="2"/>
        <v>45.1</v>
      </c>
      <c r="S9" s="4">
        <f t="shared" si="3"/>
        <v>11</v>
      </c>
      <c r="T9" s="2">
        <f t="shared" si="4"/>
      </c>
      <c r="U9" s="9"/>
      <c r="V9" s="9">
        <f t="shared" si="5"/>
        <v>11</v>
      </c>
      <c r="W9" s="9"/>
      <c r="X9" s="16">
        <f t="shared" si="6"/>
        <v>7.3</v>
      </c>
      <c r="Y9" s="16">
        <f t="shared" si="7"/>
        <v>7.3</v>
      </c>
      <c r="Z9" s="16">
        <f t="shared" si="8"/>
        <v>7.2</v>
      </c>
      <c r="AA9" s="16">
        <f t="shared" si="9"/>
        <v>6.9</v>
      </c>
      <c r="AB9" s="16">
        <f t="shared" si="10"/>
        <v>6.8</v>
      </c>
      <c r="AC9" s="17">
        <f t="shared" si="11"/>
        <v>21.4</v>
      </c>
      <c r="AD9" s="17"/>
      <c r="AE9" s="16">
        <f t="shared" si="12"/>
        <v>7.5</v>
      </c>
      <c r="AF9" s="16">
        <f t="shared" si="13"/>
        <v>7.4</v>
      </c>
      <c r="AG9" s="16">
        <f t="shared" si="14"/>
        <v>7.4</v>
      </c>
      <c r="AH9" s="16">
        <f t="shared" si="15"/>
        <v>7.1</v>
      </c>
      <c r="AI9" s="16">
        <f t="shared" si="16"/>
        <v>7.1</v>
      </c>
      <c r="AJ9" s="17">
        <f t="shared" si="17"/>
        <v>21.9</v>
      </c>
      <c r="AK9" s="18"/>
      <c r="AL9" s="9">
        <f t="shared" si="18"/>
        <v>45100000</v>
      </c>
      <c r="AM9" s="9">
        <f t="shared" si="19"/>
        <v>23700</v>
      </c>
      <c r="AN9" s="19">
        <f t="shared" si="20"/>
        <v>0.0365</v>
      </c>
      <c r="AO9" s="19">
        <f t="shared" si="21"/>
        <v>45123698.2365</v>
      </c>
      <c r="AP9" s="17"/>
      <c r="AQ9" s="9"/>
    </row>
    <row r="10" spans="1:43" ht="18" customHeight="1">
      <c r="A10" s="4">
        <v>4</v>
      </c>
      <c r="B10" s="86" t="s">
        <v>136</v>
      </c>
      <c r="C10" s="95">
        <v>5</v>
      </c>
      <c r="D10" s="83" t="s">
        <v>137</v>
      </c>
      <c r="E10" s="57">
        <v>7.5</v>
      </c>
      <c r="F10" s="57">
        <v>7.8</v>
      </c>
      <c r="G10" s="57">
        <v>7.2</v>
      </c>
      <c r="H10" s="57">
        <v>7.2</v>
      </c>
      <c r="I10" s="57">
        <v>6.7</v>
      </c>
      <c r="J10" s="58">
        <f t="shared" si="0"/>
        <v>21.9</v>
      </c>
      <c r="K10" s="59">
        <v>7.2</v>
      </c>
      <c r="L10" s="59">
        <v>7.4</v>
      </c>
      <c r="M10" s="59">
        <v>7</v>
      </c>
      <c r="N10" s="59">
        <v>7.4</v>
      </c>
      <c r="O10" s="59">
        <v>7</v>
      </c>
      <c r="P10" s="59">
        <v>2.3</v>
      </c>
      <c r="Q10" s="58">
        <f t="shared" si="1"/>
        <v>23.900000000000002</v>
      </c>
      <c r="R10" s="58">
        <f t="shared" si="2"/>
        <v>45.8</v>
      </c>
      <c r="S10" s="4">
        <f t="shared" si="3"/>
        <v>8</v>
      </c>
      <c r="T10" s="2" t="str">
        <f t="shared" si="4"/>
        <v>決勝進出</v>
      </c>
      <c r="U10" s="9"/>
      <c r="V10" s="9">
        <f t="shared" si="5"/>
        <v>8</v>
      </c>
      <c r="W10" s="9"/>
      <c r="X10" s="16">
        <f t="shared" si="6"/>
        <v>7.8</v>
      </c>
      <c r="Y10" s="16">
        <f t="shared" si="7"/>
        <v>7.5</v>
      </c>
      <c r="Z10" s="16">
        <f t="shared" si="8"/>
        <v>7.2</v>
      </c>
      <c r="AA10" s="16">
        <f t="shared" si="9"/>
        <v>7.2</v>
      </c>
      <c r="AB10" s="16">
        <f t="shared" si="10"/>
        <v>6.7</v>
      </c>
      <c r="AC10" s="17">
        <f t="shared" si="11"/>
        <v>21.9</v>
      </c>
      <c r="AD10" s="17"/>
      <c r="AE10" s="16">
        <f t="shared" si="12"/>
        <v>7.4</v>
      </c>
      <c r="AF10" s="16">
        <f t="shared" si="13"/>
        <v>7.4</v>
      </c>
      <c r="AG10" s="16">
        <f t="shared" si="14"/>
        <v>7.2</v>
      </c>
      <c r="AH10" s="16">
        <f t="shared" si="15"/>
        <v>7</v>
      </c>
      <c r="AI10" s="16">
        <f t="shared" si="16"/>
        <v>7</v>
      </c>
      <c r="AJ10" s="17">
        <f t="shared" si="17"/>
        <v>21.6</v>
      </c>
      <c r="AK10" s="18"/>
      <c r="AL10" s="9">
        <f t="shared" si="18"/>
        <v>45800000</v>
      </c>
      <c r="AM10" s="9">
        <f t="shared" si="19"/>
        <v>23900.000000000004</v>
      </c>
      <c r="AN10" s="19">
        <f t="shared" si="20"/>
        <v>0.036</v>
      </c>
      <c r="AO10" s="19">
        <f t="shared" si="21"/>
        <v>45823897.736</v>
      </c>
      <c r="AP10" s="17"/>
      <c r="AQ10" s="9"/>
    </row>
    <row r="11" spans="1:43" ht="18" customHeight="1">
      <c r="A11" s="4">
        <v>5</v>
      </c>
      <c r="B11" s="86" t="s">
        <v>138</v>
      </c>
      <c r="C11" s="95">
        <v>5</v>
      </c>
      <c r="D11" s="88" t="s">
        <v>129</v>
      </c>
      <c r="E11" s="57">
        <v>7.5</v>
      </c>
      <c r="F11" s="57">
        <v>7.6</v>
      </c>
      <c r="G11" s="57">
        <v>7.3</v>
      </c>
      <c r="H11" s="57">
        <v>7.3</v>
      </c>
      <c r="I11" s="57">
        <v>7</v>
      </c>
      <c r="J11" s="58">
        <f t="shared" si="0"/>
        <v>22.1</v>
      </c>
      <c r="K11" s="59">
        <v>6.6</v>
      </c>
      <c r="L11" s="59">
        <v>7.5</v>
      </c>
      <c r="M11" s="59">
        <v>6.9</v>
      </c>
      <c r="N11" s="59">
        <v>7.1</v>
      </c>
      <c r="O11" s="59">
        <v>7.3</v>
      </c>
      <c r="P11" s="59">
        <v>1.8</v>
      </c>
      <c r="Q11" s="58">
        <f t="shared" si="1"/>
        <v>23.099999999999998</v>
      </c>
      <c r="R11" s="58">
        <f t="shared" si="2"/>
        <v>45.2</v>
      </c>
      <c r="S11" s="4">
        <f t="shared" si="3"/>
        <v>10</v>
      </c>
      <c r="T11" s="2" t="str">
        <f t="shared" si="4"/>
        <v>決勝進出</v>
      </c>
      <c r="U11" s="9"/>
      <c r="V11" s="9">
        <f t="shared" si="5"/>
        <v>10</v>
      </c>
      <c r="W11" s="9"/>
      <c r="X11" s="16">
        <f t="shared" si="6"/>
        <v>7.6</v>
      </c>
      <c r="Y11" s="16">
        <f t="shared" si="7"/>
        <v>7.5</v>
      </c>
      <c r="Z11" s="16">
        <f t="shared" si="8"/>
        <v>7.3</v>
      </c>
      <c r="AA11" s="16">
        <f t="shared" si="9"/>
        <v>7.3</v>
      </c>
      <c r="AB11" s="16">
        <f t="shared" si="10"/>
        <v>7</v>
      </c>
      <c r="AC11" s="17">
        <f t="shared" si="11"/>
        <v>22.1</v>
      </c>
      <c r="AD11" s="17"/>
      <c r="AE11" s="16">
        <f t="shared" si="12"/>
        <v>7.5</v>
      </c>
      <c r="AF11" s="16">
        <f t="shared" si="13"/>
        <v>7.3</v>
      </c>
      <c r="AG11" s="16">
        <f t="shared" si="14"/>
        <v>7.1</v>
      </c>
      <c r="AH11" s="16">
        <f t="shared" si="15"/>
        <v>6.9</v>
      </c>
      <c r="AI11" s="16">
        <f t="shared" si="16"/>
        <v>6.6</v>
      </c>
      <c r="AJ11" s="17">
        <f t="shared" si="17"/>
        <v>21.299999999999997</v>
      </c>
      <c r="AK11" s="18"/>
      <c r="AL11" s="9">
        <f t="shared" si="18"/>
        <v>45200000</v>
      </c>
      <c r="AM11" s="9">
        <f t="shared" si="19"/>
        <v>23099.999999999996</v>
      </c>
      <c r="AN11" s="19">
        <f t="shared" si="20"/>
        <v>0.0354</v>
      </c>
      <c r="AO11" s="19">
        <f t="shared" si="21"/>
        <v>45223098.2354</v>
      </c>
      <c r="AP11" s="17"/>
      <c r="AQ11" s="9"/>
    </row>
    <row r="12" spans="1:43" ht="18" customHeight="1">
      <c r="A12" s="4">
        <v>6</v>
      </c>
      <c r="B12" s="86" t="s">
        <v>139</v>
      </c>
      <c r="C12" s="99">
        <v>4</v>
      </c>
      <c r="D12" s="88" t="s">
        <v>120</v>
      </c>
      <c r="E12" s="57">
        <v>7.6</v>
      </c>
      <c r="F12" s="57">
        <v>7</v>
      </c>
      <c r="G12" s="57">
        <v>7.2</v>
      </c>
      <c r="H12" s="57">
        <v>7.5</v>
      </c>
      <c r="I12" s="57">
        <v>7.5</v>
      </c>
      <c r="J12" s="58">
        <f t="shared" si="0"/>
        <v>22.2</v>
      </c>
      <c r="K12" s="59">
        <v>7</v>
      </c>
      <c r="L12" s="59">
        <v>7.5</v>
      </c>
      <c r="M12" s="59">
        <v>7.4</v>
      </c>
      <c r="N12" s="59">
        <v>7.5</v>
      </c>
      <c r="O12" s="59">
        <v>7.5</v>
      </c>
      <c r="P12" s="59">
        <v>1.6</v>
      </c>
      <c r="Q12" s="58">
        <f t="shared" si="1"/>
        <v>24</v>
      </c>
      <c r="R12" s="58">
        <f t="shared" si="2"/>
        <v>46.2</v>
      </c>
      <c r="S12" s="4">
        <f t="shared" si="3"/>
        <v>7</v>
      </c>
      <c r="T12" s="2" t="str">
        <f t="shared" si="4"/>
        <v>決勝進出</v>
      </c>
      <c r="U12" s="9"/>
      <c r="V12" s="9">
        <f t="shared" si="5"/>
        <v>7</v>
      </c>
      <c r="W12" s="9"/>
      <c r="X12" s="16">
        <f t="shared" si="6"/>
        <v>7.6</v>
      </c>
      <c r="Y12" s="16">
        <f t="shared" si="7"/>
        <v>7.5</v>
      </c>
      <c r="Z12" s="16">
        <f t="shared" si="8"/>
        <v>7.5</v>
      </c>
      <c r="AA12" s="16">
        <f t="shared" si="9"/>
        <v>7.2</v>
      </c>
      <c r="AB12" s="16">
        <f t="shared" si="10"/>
        <v>7</v>
      </c>
      <c r="AC12" s="17">
        <f t="shared" si="11"/>
        <v>22.2</v>
      </c>
      <c r="AD12" s="17"/>
      <c r="AE12" s="16">
        <f t="shared" si="12"/>
        <v>7.5</v>
      </c>
      <c r="AF12" s="16">
        <f t="shared" si="13"/>
        <v>7.5</v>
      </c>
      <c r="AG12" s="16">
        <f t="shared" si="14"/>
        <v>7.5</v>
      </c>
      <c r="AH12" s="16">
        <f t="shared" si="15"/>
        <v>7.4</v>
      </c>
      <c r="AI12" s="16">
        <f t="shared" si="16"/>
        <v>7</v>
      </c>
      <c r="AJ12" s="17">
        <f t="shared" si="17"/>
        <v>22.4</v>
      </c>
      <c r="AK12" s="18"/>
      <c r="AL12" s="9">
        <f t="shared" si="18"/>
        <v>46200000</v>
      </c>
      <c r="AM12" s="9">
        <f t="shared" si="19"/>
        <v>24000</v>
      </c>
      <c r="AN12" s="19">
        <f t="shared" si="20"/>
        <v>0.036899999999999995</v>
      </c>
      <c r="AO12" s="19">
        <f t="shared" si="21"/>
        <v>46223998.4369</v>
      </c>
      <c r="AP12" s="17"/>
      <c r="AQ12" s="9"/>
    </row>
    <row r="13" spans="1:44" ht="18" customHeight="1">
      <c r="A13" s="4">
        <v>7</v>
      </c>
      <c r="B13" s="86" t="s">
        <v>140</v>
      </c>
      <c r="C13" s="105">
        <v>5</v>
      </c>
      <c r="D13" s="88" t="s">
        <v>115</v>
      </c>
      <c r="E13" s="57">
        <v>6.8</v>
      </c>
      <c r="F13" s="57">
        <v>7.1</v>
      </c>
      <c r="G13" s="57">
        <v>7.2</v>
      </c>
      <c r="H13" s="57">
        <v>7</v>
      </c>
      <c r="I13" s="57">
        <v>7.3</v>
      </c>
      <c r="J13" s="58">
        <f t="shared" si="0"/>
        <v>21.3</v>
      </c>
      <c r="K13" s="59">
        <v>6.9</v>
      </c>
      <c r="L13" s="59">
        <v>6.8</v>
      </c>
      <c r="M13" s="59">
        <v>7.5</v>
      </c>
      <c r="N13" s="59">
        <v>7.1</v>
      </c>
      <c r="O13" s="59">
        <v>7</v>
      </c>
      <c r="P13" s="59">
        <v>1.6</v>
      </c>
      <c r="Q13" s="58">
        <f t="shared" si="1"/>
        <v>22.6</v>
      </c>
      <c r="R13" s="58">
        <f t="shared" si="2"/>
        <v>43.9</v>
      </c>
      <c r="S13" s="4">
        <f t="shared" si="3"/>
        <v>13</v>
      </c>
      <c r="T13" s="2">
        <f t="shared" si="4"/>
      </c>
      <c r="U13" s="9"/>
      <c r="V13" s="9">
        <f t="shared" si="5"/>
        <v>13</v>
      </c>
      <c r="W13" s="9"/>
      <c r="X13" s="16">
        <f t="shared" si="6"/>
        <v>7.3</v>
      </c>
      <c r="Y13" s="16">
        <f t="shared" si="7"/>
        <v>7.2</v>
      </c>
      <c r="Z13" s="16">
        <f t="shared" si="8"/>
        <v>7.1</v>
      </c>
      <c r="AA13" s="16">
        <f t="shared" si="9"/>
        <v>7</v>
      </c>
      <c r="AB13" s="16">
        <f t="shared" si="10"/>
        <v>6.8</v>
      </c>
      <c r="AC13" s="17">
        <f t="shared" si="11"/>
        <v>21.3</v>
      </c>
      <c r="AD13" s="17"/>
      <c r="AE13" s="16">
        <f t="shared" si="12"/>
        <v>7.5</v>
      </c>
      <c r="AF13" s="16">
        <f t="shared" si="13"/>
        <v>7.1</v>
      </c>
      <c r="AG13" s="16">
        <f t="shared" si="14"/>
        <v>7</v>
      </c>
      <c r="AH13" s="16">
        <f t="shared" si="15"/>
        <v>6.9</v>
      </c>
      <c r="AI13" s="16">
        <f t="shared" si="16"/>
        <v>6.8</v>
      </c>
      <c r="AJ13" s="17">
        <f t="shared" si="17"/>
        <v>21</v>
      </c>
      <c r="AK13" s="18"/>
      <c r="AL13" s="9">
        <f t="shared" si="18"/>
        <v>43900000</v>
      </c>
      <c r="AM13" s="9">
        <f t="shared" si="19"/>
        <v>22600</v>
      </c>
      <c r="AN13" s="19">
        <f t="shared" si="20"/>
        <v>0.0353</v>
      </c>
      <c r="AO13" s="19">
        <f t="shared" si="21"/>
        <v>43922598.4353</v>
      </c>
      <c r="AP13" s="17"/>
      <c r="AQ13" s="9"/>
      <c r="AR13" s="20"/>
    </row>
    <row r="14" spans="1:43" ht="18" customHeight="1">
      <c r="A14" s="4">
        <v>8</v>
      </c>
      <c r="B14" s="83" t="s">
        <v>141</v>
      </c>
      <c r="C14" s="99">
        <v>6</v>
      </c>
      <c r="D14" s="88" t="s">
        <v>133</v>
      </c>
      <c r="E14" s="57">
        <v>6.9</v>
      </c>
      <c r="F14" s="57">
        <v>7.6</v>
      </c>
      <c r="G14" s="57">
        <v>7.5</v>
      </c>
      <c r="H14" s="57">
        <v>7.6</v>
      </c>
      <c r="I14" s="57">
        <v>7.4</v>
      </c>
      <c r="J14" s="58">
        <f t="shared" si="0"/>
        <v>22.5</v>
      </c>
      <c r="K14" s="59">
        <v>7.2</v>
      </c>
      <c r="L14" s="59">
        <v>7.3</v>
      </c>
      <c r="M14" s="59">
        <v>7.4</v>
      </c>
      <c r="N14" s="59">
        <v>7.5</v>
      </c>
      <c r="O14" s="59">
        <v>7.4</v>
      </c>
      <c r="P14" s="59">
        <v>2.1</v>
      </c>
      <c r="Q14" s="58">
        <f t="shared" si="1"/>
        <v>24.200000000000003</v>
      </c>
      <c r="R14" s="58">
        <f t="shared" si="2"/>
        <v>46.7</v>
      </c>
      <c r="S14" s="4">
        <f t="shared" si="3"/>
        <v>6</v>
      </c>
      <c r="T14" s="2" t="str">
        <f t="shared" si="4"/>
        <v>決勝進出</v>
      </c>
      <c r="U14" s="9"/>
      <c r="V14" s="9">
        <f t="shared" si="5"/>
        <v>6</v>
      </c>
      <c r="W14" s="9"/>
      <c r="X14" s="16">
        <f t="shared" si="6"/>
        <v>7.6</v>
      </c>
      <c r="Y14" s="16">
        <f t="shared" si="7"/>
        <v>7.6</v>
      </c>
      <c r="Z14" s="16">
        <f t="shared" si="8"/>
        <v>7.5</v>
      </c>
      <c r="AA14" s="16">
        <f t="shared" si="9"/>
        <v>7.4</v>
      </c>
      <c r="AB14" s="16">
        <f t="shared" si="10"/>
        <v>6.9</v>
      </c>
      <c r="AC14" s="17">
        <f t="shared" si="11"/>
        <v>22.5</v>
      </c>
      <c r="AD14" s="17"/>
      <c r="AE14" s="16">
        <f t="shared" si="12"/>
        <v>7.5</v>
      </c>
      <c r="AF14" s="16">
        <f t="shared" si="13"/>
        <v>7.4</v>
      </c>
      <c r="AG14" s="16">
        <f t="shared" si="14"/>
        <v>7.4</v>
      </c>
      <c r="AH14" s="16">
        <f t="shared" si="15"/>
        <v>7.3</v>
      </c>
      <c r="AI14" s="16">
        <f t="shared" si="16"/>
        <v>7.2</v>
      </c>
      <c r="AJ14" s="17">
        <f t="shared" si="17"/>
        <v>22.1</v>
      </c>
      <c r="AK14" s="18"/>
      <c r="AL14" s="9">
        <f t="shared" si="18"/>
        <v>46700000</v>
      </c>
      <c r="AM14" s="9">
        <f t="shared" si="19"/>
        <v>24200.000000000004</v>
      </c>
      <c r="AN14" s="19">
        <f t="shared" si="20"/>
        <v>0.0368</v>
      </c>
      <c r="AO14" s="19">
        <f t="shared" si="21"/>
        <v>46724197.9368</v>
      </c>
      <c r="AP14" s="17"/>
      <c r="AQ14" s="9"/>
    </row>
    <row r="15" spans="1:43" ht="18" customHeight="1">
      <c r="A15" s="4">
        <v>9</v>
      </c>
      <c r="B15" s="83" t="s">
        <v>142</v>
      </c>
      <c r="C15" s="95">
        <v>4</v>
      </c>
      <c r="D15" s="88" t="s">
        <v>133</v>
      </c>
      <c r="E15" s="57">
        <v>7.2</v>
      </c>
      <c r="F15" s="57">
        <v>7.1</v>
      </c>
      <c r="G15" s="57">
        <v>6.9</v>
      </c>
      <c r="H15" s="57">
        <v>6.8</v>
      </c>
      <c r="I15" s="57">
        <v>6.9</v>
      </c>
      <c r="J15" s="58">
        <f t="shared" si="0"/>
        <v>20.9</v>
      </c>
      <c r="K15" s="59">
        <v>6.7</v>
      </c>
      <c r="L15" s="59">
        <v>7.2</v>
      </c>
      <c r="M15" s="59">
        <v>6.9</v>
      </c>
      <c r="N15" s="59">
        <v>7.2</v>
      </c>
      <c r="O15" s="59">
        <v>7.1</v>
      </c>
      <c r="P15" s="59">
        <v>1.3</v>
      </c>
      <c r="Q15" s="58">
        <f t="shared" si="1"/>
        <v>22.500000000000004</v>
      </c>
      <c r="R15" s="58">
        <f t="shared" si="2"/>
        <v>43.4</v>
      </c>
      <c r="S15" s="4">
        <f t="shared" si="3"/>
        <v>14</v>
      </c>
      <c r="T15" s="2">
        <f t="shared" si="4"/>
      </c>
      <c r="U15" s="9"/>
      <c r="V15" s="9">
        <f t="shared" si="5"/>
        <v>14</v>
      </c>
      <c r="W15" s="9"/>
      <c r="X15" s="16">
        <f t="shared" si="6"/>
        <v>7.2</v>
      </c>
      <c r="Y15" s="16">
        <f t="shared" si="7"/>
        <v>7.1</v>
      </c>
      <c r="Z15" s="16">
        <f t="shared" si="8"/>
        <v>6.9</v>
      </c>
      <c r="AA15" s="16">
        <f t="shared" si="9"/>
        <v>6.9</v>
      </c>
      <c r="AB15" s="16">
        <f t="shared" si="10"/>
        <v>6.8</v>
      </c>
      <c r="AC15" s="17">
        <f t="shared" si="11"/>
        <v>20.9</v>
      </c>
      <c r="AD15" s="17"/>
      <c r="AE15" s="16">
        <f t="shared" si="12"/>
        <v>7.2</v>
      </c>
      <c r="AF15" s="16">
        <f t="shared" si="13"/>
        <v>7.2</v>
      </c>
      <c r="AG15" s="16">
        <f t="shared" si="14"/>
        <v>7.1</v>
      </c>
      <c r="AH15" s="16">
        <f t="shared" si="15"/>
        <v>6.9</v>
      </c>
      <c r="AI15" s="16">
        <f t="shared" si="16"/>
        <v>6.7</v>
      </c>
      <c r="AJ15" s="17">
        <f t="shared" si="17"/>
        <v>21.200000000000003</v>
      </c>
      <c r="AK15" s="18"/>
      <c r="AL15" s="9">
        <f t="shared" si="18"/>
        <v>43400000</v>
      </c>
      <c r="AM15" s="9">
        <f t="shared" si="19"/>
        <v>22500.000000000004</v>
      </c>
      <c r="AN15" s="19">
        <f t="shared" si="20"/>
        <v>0.0351</v>
      </c>
      <c r="AO15" s="19">
        <f t="shared" si="21"/>
        <v>43422498.7351</v>
      </c>
      <c r="AP15" s="17"/>
      <c r="AQ15" s="9"/>
    </row>
    <row r="16" spans="1:43" ht="18" customHeight="1">
      <c r="A16" s="4">
        <v>10</v>
      </c>
      <c r="B16" s="83" t="s">
        <v>143</v>
      </c>
      <c r="C16" s="99">
        <v>4</v>
      </c>
      <c r="D16" s="88" t="s">
        <v>120</v>
      </c>
      <c r="E16" s="57">
        <v>8</v>
      </c>
      <c r="F16" s="57">
        <v>7.8</v>
      </c>
      <c r="G16" s="57">
        <v>7.8</v>
      </c>
      <c r="H16" s="57">
        <v>7.7</v>
      </c>
      <c r="I16" s="57">
        <v>7.8</v>
      </c>
      <c r="J16" s="58">
        <f t="shared" si="0"/>
        <v>23.4</v>
      </c>
      <c r="K16" s="59">
        <v>7.4</v>
      </c>
      <c r="L16" s="59">
        <v>7.6</v>
      </c>
      <c r="M16" s="59">
        <v>7.6</v>
      </c>
      <c r="N16" s="59">
        <v>7.5</v>
      </c>
      <c r="O16" s="59">
        <v>7.5</v>
      </c>
      <c r="P16" s="59">
        <v>1.6</v>
      </c>
      <c r="Q16" s="58">
        <f t="shared" si="1"/>
        <v>24.200000000000003</v>
      </c>
      <c r="R16" s="58">
        <f t="shared" si="2"/>
        <v>47.6</v>
      </c>
      <c r="S16" s="4">
        <f t="shared" si="3"/>
        <v>4</v>
      </c>
      <c r="T16" s="2" t="str">
        <f t="shared" si="4"/>
        <v>決勝進出</v>
      </c>
      <c r="U16" s="9"/>
      <c r="V16" s="9">
        <f t="shared" si="5"/>
        <v>4</v>
      </c>
      <c r="W16" s="9"/>
      <c r="X16" s="16">
        <f t="shared" si="6"/>
        <v>8</v>
      </c>
      <c r="Y16" s="16">
        <f t="shared" si="7"/>
        <v>7.8</v>
      </c>
      <c r="Z16" s="16">
        <f t="shared" si="8"/>
        <v>7.8</v>
      </c>
      <c r="AA16" s="16">
        <f t="shared" si="9"/>
        <v>7.8</v>
      </c>
      <c r="AB16" s="16">
        <f t="shared" si="10"/>
        <v>7.7</v>
      </c>
      <c r="AC16" s="17">
        <f t="shared" si="11"/>
        <v>23.4</v>
      </c>
      <c r="AD16" s="17"/>
      <c r="AE16" s="16">
        <f t="shared" si="12"/>
        <v>7.6</v>
      </c>
      <c r="AF16" s="16">
        <f t="shared" si="13"/>
        <v>7.6</v>
      </c>
      <c r="AG16" s="16">
        <f t="shared" si="14"/>
        <v>7.5</v>
      </c>
      <c r="AH16" s="16">
        <f t="shared" si="15"/>
        <v>7.5</v>
      </c>
      <c r="AI16" s="16">
        <f t="shared" si="16"/>
        <v>7.4</v>
      </c>
      <c r="AJ16" s="17">
        <f t="shared" si="17"/>
        <v>22.6</v>
      </c>
      <c r="AK16" s="18"/>
      <c r="AL16" s="9">
        <f t="shared" si="18"/>
        <v>47600000</v>
      </c>
      <c r="AM16" s="9">
        <f t="shared" si="19"/>
        <v>24200.000000000004</v>
      </c>
      <c r="AN16" s="19">
        <f t="shared" si="20"/>
        <v>0.0376</v>
      </c>
      <c r="AO16" s="19">
        <f t="shared" si="21"/>
        <v>47624198.4376</v>
      </c>
      <c r="AP16" s="17"/>
      <c r="AQ16" s="9"/>
    </row>
    <row r="17" spans="1:43" ht="18" customHeight="1">
      <c r="A17" s="4">
        <v>11</v>
      </c>
      <c r="B17" s="83" t="s">
        <v>144</v>
      </c>
      <c r="C17" s="99">
        <v>6</v>
      </c>
      <c r="D17" s="88" t="s">
        <v>133</v>
      </c>
      <c r="E17" s="57">
        <v>8.1</v>
      </c>
      <c r="F17" s="57">
        <v>7.3</v>
      </c>
      <c r="G17" s="57">
        <v>8.2</v>
      </c>
      <c r="H17" s="57">
        <v>8.3</v>
      </c>
      <c r="I17" s="57">
        <v>8</v>
      </c>
      <c r="J17" s="58">
        <f t="shared" si="0"/>
        <v>24.299999999999997</v>
      </c>
      <c r="K17" s="59">
        <v>8.3</v>
      </c>
      <c r="L17" s="59">
        <v>7.2</v>
      </c>
      <c r="M17" s="59">
        <v>7.5</v>
      </c>
      <c r="N17" s="59">
        <v>7.6</v>
      </c>
      <c r="O17" s="59">
        <v>7.6</v>
      </c>
      <c r="P17" s="59">
        <v>4.9</v>
      </c>
      <c r="Q17" s="58">
        <f t="shared" si="1"/>
        <v>27.6</v>
      </c>
      <c r="R17" s="58">
        <f t="shared" si="2"/>
        <v>51.9</v>
      </c>
      <c r="S17" s="4">
        <f t="shared" si="3"/>
        <v>1</v>
      </c>
      <c r="T17" s="2" t="str">
        <f t="shared" si="4"/>
        <v>決勝進出</v>
      </c>
      <c r="U17" s="9"/>
      <c r="V17" s="9">
        <f t="shared" si="5"/>
        <v>1</v>
      </c>
      <c r="W17" s="9"/>
      <c r="X17" s="16">
        <f t="shared" si="6"/>
        <v>8.3</v>
      </c>
      <c r="Y17" s="16">
        <f t="shared" si="7"/>
        <v>8.2</v>
      </c>
      <c r="Z17" s="16">
        <f t="shared" si="8"/>
        <v>8.1</v>
      </c>
      <c r="AA17" s="16">
        <f t="shared" si="9"/>
        <v>8</v>
      </c>
      <c r="AB17" s="16">
        <f t="shared" si="10"/>
        <v>7.3</v>
      </c>
      <c r="AC17" s="17">
        <f t="shared" si="11"/>
        <v>24.299999999999997</v>
      </c>
      <c r="AD17" s="17"/>
      <c r="AE17" s="16">
        <f t="shared" si="12"/>
        <v>8.3</v>
      </c>
      <c r="AF17" s="16">
        <f t="shared" si="13"/>
        <v>7.6</v>
      </c>
      <c r="AG17" s="16">
        <f t="shared" si="14"/>
        <v>7.6</v>
      </c>
      <c r="AH17" s="16">
        <f t="shared" si="15"/>
        <v>7.5</v>
      </c>
      <c r="AI17" s="16">
        <f t="shared" si="16"/>
        <v>7.2</v>
      </c>
      <c r="AJ17" s="17">
        <f t="shared" si="17"/>
        <v>22.7</v>
      </c>
      <c r="AK17" s="18"/>
      <c r="AL17" s="9">
        <f t="shared" si="18"/>
        <v>51900000</v>
      </c>
      <c r="AM17" s="9">
        <f t="shared" si="19"/>
        <v>27600</v>
      </c>
      <c r="AN17" s="19">
        <f t="shared" si="20"/>
        <v>0.038200000000000005</v>
      </c>
      <c r="AO17" s="19">
        <f t="shared" si="21"/>
        <v>51927595.1382</v>
      </c>
      <c r="AP17" s="17"/>
      <c r="AQ17" s="9"/>
    </row>
    <row r="18" spans="1:43" ht="18" customHeight="1">
      <c r="A18" s="4">
        <v>12</v>
      </c>
      <c r="B18" s="83" t="s">
        <v>145</v>
      </c>
      <c r="C18" s="99">
        <v>4</v>
      </c>
      <c r="D18" s="83" t="s">
        <v>137</v>
      </c>
      <c r="E18" s="57">
        <v>7.5</v>
      </c>
      <c r="F18" s="57">
        <v>7.3</v>
      </c>
      <c r="G18" s="57">
        <v>7</v>
      </c>
      <c r="H18" s="57">
        <v>7.1</v>
      </c>
      <c r="I18" s="57">
        <v>6.8</v>
      </c>
      <c r="J18" s="58">
        <f t="shared" si="0"/>
        <v>21.4</v>
      </c>
      <c r="K18" s="59">
        <v>7.3</v>
      </c>
      <c r="L18" s="59">
        <v>7.5</v>
      </c>
      <c r="M18" s="59">
        <v>7.3</v>
      </c>
      <c r="N18" s="59">
        <v>7.3</v>
      </c>
      <c r="O18" s="59">
        <v>7.4</v>
      </c>
      <c r="P18" s="59">
        <v>2.1</v>
      </c>
      <c r="Q18" s="58">
        <f t="shared" si="1"/>
        <v>24.1</v>
      </c>
      <c r="R18" s="58">
        <f t="shared" si="2"/>
        <v>45.5</v>
      </c>
      <c r="S18" s="4">
        <f t="shared" si="3"/>
        <v>9</v>
      </c>
      <c r="T18" s="2" t="str">
        <f t="shared" si="4"/>
        <v>決勝進出</v>
      </c>
      <c r="U18" s="9"/>
      <c r="V18" s="9">
        <f t="shared" si="5"/>
        <v>9</v>
      </c>
      <c r="W18" s="9"/>
      <c r="X18" s="16">
        <f t="shared" si="6"/>
        <v>7.5</v>
      </c>
      <c r="Y18" s="16">
        <f t="shared" si="7"/>
        <v>7.3</v>
      </c>
      <c r="Z18" s="16">
        <f t="shared" si="8"/>
        <v>7.1</v>
      </c>
      <c r="AA18" s="16">
        <f t="shared" si="9"/>
        <v>7</v>
      </c>
      <c r="AB18" s="16">
        <f t="shared" si="10"/>
        <v>6.8</v>
      </c>
      <c r="AC18" s="17">
        <f t="shared" si="11"/>
        <v>21.4</v>
      </c>
      <c r="AD18" s="17"/>
      <c r="AE18" s="16">
        <f t="shared" si="12"/>
        <v>7.5</v>
      </c>
      <c r="AF18" s="16">
        <f t="shared" si="13"/>
        <v>7.4</v>
      </c>
      <c r="AG18" s="16">
        <f t="shared" si="14"/>
        <v>7.3</v>
      </c>
      <c r="AH18" s="16">
        <f t="shared" si="15"/>
        <v>7.3</v>
      </c>
      <c r="AI18" s="16">
        <f t="shared" si="16"/>
        <v>7.3</v>
      </c>
      <c r="AJ18" s="17">
        <f t="shared" si="17"/>
        <v>22</v>
      </c>
      <c r="AK18" s="18"/>
      <c r="AL18" s="9">
        <f t="shared" si="18"/>
        <v>45500000</v>
      </c>
      <c r="AM18" s="9">
        <f t="shared" si="19"/>
        <v>24100</v>
      </c>
      <c r="AN18" s="19">
        <f t="shared" si="20"/>
        <v>0.036800000000000006</v>
      </c>
      <c r="AO18" s="19">
        <f t="shared" si="21"/>
        <v>45524097.9368</v>
      </c>
      <c r="AP18" s="17"/>
      <c r="AQ18" s="9"/>
    </row>
    <row r="19" spans="1:43" ht="18" customHeight="1">
      <c r="A19" s="4">
        <v>13</v>
      </c>
      <c r="B19" s="83" t="s">
        <v>146</v>
      </c>
      <c r="C19" s="99">
        <v>6</v>
      </c>
      <c r="D19" s="88" t="s">
        <v>120</v>
      </c>
      <c r="E19" s="57">
        <v>8.2</v>
      </c>
      <c r="F19" s="57">
        <v>7.8</v>
      </c>
      <c r="G19" s="57">
        <v>8.1</v>
      </c>
      <c r="H19" s="57">
        <v>8.6</v>
      </c>
      <c r="I19" s="57">
        <v>8</v>
      </c>
      <c r="J19" s="58">
        <f t="shared" si="0"/>
        <v>24.299999999999997</v>
      </c>
      <c r="K19" s="59">
        <v>7.4</v>
      </c>
      <c r="L19" s="59">
        <v>7.4</v>
      </c>
      <c r="M19" s="59">
        <v>7.3</v>
      </c>
      <c r="N19" s="59">
        <v>7.5</v>
      </c>
      <c r="O19" s="59">
        <v>7.5</v>
      </c>
      <c r="P19" s="59">
        <v>4.3</v>
      </c>
      <c r="Q19" s="58">
        <f t="shared" si="1"/>
        <v>26.6</v>
      </c>
      <c r="R19" s="58">
        <f t="shared" si="2"/>
        <v>50.9</v>
      </c>
      <c r="S19" s="4">
        <f t="shared" si="3"/>
        <v>2</v>
      </c>
      <c r="T19" s="2" t="str">
        <f t="shared" si="4"/>
        <v>決勝進出</v>
      </c>
      <c r="U19" s="9"/>
      <c r="V19" s="9">
        <f t="shared" si="5"/>
        <v>2</v>
      </c>
      <c r="W19" s="9"/>
      <c r="X19" s="16">
        <f t="shared" si="6"/>
        <v>8.6</v>
      </c>
      <c r="Y19" s="16">
        <f t="shared" si="7"/>
        <v>8.2</v>
      </c>
      <c r="Z19" s="16">
        <f t="shared" si="8"/>
        <v>8.1</v>
      </c>
      <c r="AA19" s="16">
        <f t="shared" si="9"/>
        <v>8</v>
      </c>
      <c r="AB19" s="16">
        <f t="shared" si="10"/>
        <v>7.8</v>
      </c>
      <c r="AC19" s="17">
        <f t="shared" si="11"/>
        <v>24.299999999999997</v>
      </c>
      <c r="AD19" s="17"/>
      <c r="AE19" s="16">
        <f t="shared" si="12"/>
        <v>7.5</v>
      </c>
      <c r="AF19" s="16">
        <f t="shared" si="13"/>
        <v>7.5</v>
      </c>
      <c r="AG19" s="16">
        <f t="shared" si="14"/>
        <v>7.4</v>
      </c>
      <c r="AH19" s="16">
        <f t="shared" si="15"/>
        <v>7.4</v>
      </c>
      <c r="AI19" s="16">
        <f t="shared" si="16"/>
        <v>7.3</v>
      </c>
      <c r="AJ19" s="17">
        <f t="shared" si="17"/>
        <v>22.3</v>
      </c>
      <c r="AK19" s="18"/>
      <c r="AL19" s="9">
        <f t="shared" si="18"/>
        <v>50900000</v>
      </c>
      <c r="AM19" s="9">
        <f t="shared" si="19"/>
        <v>26600</v>
      </c>
      <c r="AN19" s="19">
        <f t="shared" si="20"/>
        <v>0.0371</v>
      </c>
      <c r="AO19" s="19">
        <f t="shared" si="21"/>
        <v>50926595.7371</v>
      </c>
      <c r="AP19" s="17"/>
      <c r="AQ19" s="9"/>
    </row>
    <row r="20" spans="1:43" ht="18" customHeight="1">
      <c r="A20" s="4">
        <v>14</v>
      </c>
      <c r="B20" s="83" t="s">
        <v>147</v>
      </c>
      <c r="C20" s="99">
        <v>4</v>
      </c>
      <c r="D20" s="83" t="s">
        <v>137</v>
      </c>
      <c r="E20" s="57">
        <v>6.4</v>
      </c>
      <c r="F20" s="57">
        <v>6.7</v>
      </c>
      <c r="G20" s="57">
        <v>6.4</v>
      </c>
      <c r="H20" s="57">
        <v>6.6</v>
      </c>
      <c r="I20" s="57">
        <v>6.7</v>
      </c>
      <c r="J20" s="58">
        <f t="shared" si="0"/>
        <v>19.700000000000003</v>
      </c>
      <c r="K20" s="59">
        <v>6.4</v>
      </c>
      <c r="L20" s="59">
        <v>6.8</v>
      </c>
      <c r="M20" s="59">
        <v>6.7</v>
      </c>
      <c r="N20" s="59">
        <v>6.4</v>
      </c>
      <c r="O20" s="59">
        <v>6.6</v>
      </c>
      <c r="P20" s="59">
        <v>1.6</v>
      </c>
      <c r="Q20" s="58">
        <f t="shared" si="1"/>
        <v>21.300000000000004</v>
      </c>
      <c r="R20" s="58">
        <f t="shared" si="2"/>
        <v>41</v>
      </c>
      <c r="S20" s="4">
        <f t="shared" si="3"/>
        <v>16</v>
      </c>
      <c r="T20" s="2">
        <f t="shared" si="4"/>
      </c>
      <c r="U20" s="9"/>
      <c r="V20" s="9">
        <f t="shared" si="5"/>
        <v>16</v>
      </c>
      <c r="W20" s="9"/>
      <c r="X20" s="16">
        <f t="shared" si="6"/>
        <v>6.7</v>
      </c>
      <c r="Y20" s="16">
        <f t="shared" si="7"/>
        <v>6.7</v>
      </c>
      <c r="Z20" s="16">
        <f t="shared" si="8"/>
        <v>6.6</v>
      </c>
      <c r="AA20" s="16">
        <f t="shared" si="9"/>
        <v>6.4</v>
      </c>
      <c r="AB20" s="16">
        <f t="shared" si="10"/>
        <v>6.4</v>
      </c>
      <c r="AC20" s="17">
        <f t="shared" si="11"/>
        <v>19.700000000000003</v>
      </c>
      <c r="AD20" s="17"/>
      <c r="AE20" s="16">
        <f t="shared" si="12"/>
        <v>6.8</v>
      </c>
      <c r="AF20" s="16">
        <f t="shared" si="13"/>
        <v>6.7</v>
      </c>
      <c r="AG20" s="16">
        <f t="shared" si="14"/>
        <v>6.6</v>
      </c>
      <c r="AH20" s="16">
        <f t="shared" si="15"/>
        <v>6.4</v>
      </c>
      <c r="AI20" s="16">
        <f t="shared" si="16"/>
        <v>6.4</v>
      </c>
      <c r="AJ20" s="17">
        <f t="shared" si="17"/>
        <v>19.700000000000003</v>
      </c>
      <c r="AK20" s="18"/>
      <c r="AL20" s="9">
        <f t="shared" si="18"/>
        <v>41000000</v>
      </c>
      <c r="AM20" s="9">
        <f t="shared" si="19"/>
        <v>21300.000000000004</v>
      </c>
      <c r="AN20" s="19">
        <f t="shared" si="20"/>
        <v>0.0329</v>
      </c>
      <c r="AO20" s="19">
        <f t="shared" si="21"/>
        <v>41021298.4329</v>
      </c>
      <c r="AP20" s="17"/>
      <c r="AQ20" s="9"/>
    </row>
    <row r="21" spans="1:43" ht="18" customHeight="1">
      <c r="A21" s="4">
        <v>15</v>
      </c>
      <c r="B21" s="86" t="s">
        <v>148</v>
      </c>
      <c r="C21" s="95">
        <v>4</v>
      </c>
      <c r="D21" s="83" t="s">
        <v>135</v>
      </c>
      <c r="E21" s="57">
        <v>6.8</v>
      </c>
      <c r="F21" s="57">
        <v>6.9</v>
      </c>
      <c r="G21" s="155">
        <v>6.9</v>
      </c>
      <c r="H21" s="57">
        <v>6.7</v>
      </c>
      <c r="I21" s="57">
        <v>7.1</v>
      </c>
      <c r="J21" s="58">
        <f t="shared" si="0"/>
        <v>20.6</v>
      </c>
      <c r="K21" s="59">
        <v>6.7</v>
      </c>
      <c r="L21" s="59">
        <v>6.8</v>
      </c>
      <c r="M21" s="59">
        <v>7.1</v>
      </c>
      <c r="N21" s="59">
        <v>7.1</v>
      </c>
      <c r="O21" s="59">
        <v>6.8</v>
      </c>
      <c r="P21" s="59">
        <v>1.8</v>
      </c>
      <c r="Q21" s="58">
        <f t="shared" si="1"/>
        <v>22.5</v>
      </c>
      <c r="R21" s="58">
        <f t="shared" si="2"/>
        <v>43.1</v>
      </c>
      <c r="S21" s="4">
        <f t="shared" si="3"/>
        <v>15</v>
      </c>
      <c r="T21" s="2">
        <f t="shared" si="4"/>
      </c>
      <c r="U21" s="9"/>
      <c r="V21" s="9">
        <f t="shared" si="5"/>
        <v>15</v>
      </c>
      <c r="W21" s="9"/>
      <c r="X21" s="16">
        <f t="shared" si="6"/>
        <v>7.1</v>
      </c>
      <c r="Y21" s="16">
        <f t="shared" si="7"/>
        <v>6.9</v>
      </c>
      <c r="Z21" s="16">
        <f t="shared" si="8"/>
        <v>6.9</v>
      </c>
      <c r="AA21" s="16">
        <f t="shared" si="9"/>
        <v>6.8</v>
      </c>
      <c r="AB21" s="16">
        <f t="shared" si="10"/>
        <v>6.7</v>
      </c>
      <c r="AC21" s="17">
        <f t="shared" si="11"/>
        <v>20.6</v>
      </c>
      <c r="AD21" s="17"/>
      <c r="AE21" s="16">
        <f t="shared" si="12"/>
        <v>7.1</v>
      </c>
      <c r="AF21" s="16">
        <f t="shared" si="13"/>
        <v>7.1</v>
      </c>
      <c r="AG21" s="16">
        <f t="shared" si="14"/>
        <v>6.8</v>
      </c>
      <c r="AH21" s="16">
        <f t="shared" si="15"/>
        <v>6.8</v>
      </c>
      <c r="AI21" s="16">
        <f t="shared" si="16"/>
        <v>6.7</v>
      </c>
      <c r="AJ21" s="17">
        <f t="shared" si="17"/>
        <v>20.7</v>
      </c>
      <c r="AK21" s="18"/>
      <c r="AL21" s="9">
        <f t="shared" si="18"/>
        <v>43100000</v>
      </c>
      <c r="AM21" s="9">
        <f t="shared" si="19"/>
        <v>22500</v>
      </c>
      <c r="AN21" s="19">
        <f t="shared" si="20"/>
        <v>0.0345</v>
      </c>
      <c r="AO21" s="19">
        <f t="shared" si="21"/>
        <v>43122498.2345</v>
      </c>
      <c r="AP21" s="17"/>
      <c r="AQ21" s="9"/>
    </row>
    <row r="22" spans="1:43" ht="18" customHeight="1">
      <c r="A22" s="4">
        <v>16</v>
      </c>
      <c r="B22" s="83" t="s">
        <v>149</v>
      </c>
      <c r="C22" s="99">
        <v>6</v>
      </c>
      <c r="D22" s="88" t="s">
        <v>133</v>
      </c>
      <c r="E22" s="57">
        <v>7.9</v>
      </c>
      <c r="F22" s="57">
        <v>8</v>
      </c>
      <c r="G22" s="57">
        <v>7.5</v>
      </c>
      <c r="H22" s="57">
        <v>7.6</v>
      </c>
      <c r="I22" s="57">
        <v>7.5</v>
      </c>
      <c r="J22" s="58">
        <f t="shared" si="0"/>
        <v>23</v>
      </c>
      <c r="K22" s="59">
        <v>6.9</v>
      </c>
      <c r="L22" s="59">
        <v>7.3</v>
      </c>
      <c r="M22" s="59">
        <v>7.3</v>
      </c>
      <c r="N22" s="59">
        <v>7.3</v>
      </c>
      <c r="O22" s="59">
        <v>7.3</v>
      </c>
      <c r="P22" s="59">
        <v>2.5</v>
      </c>
      <c r="Q22" s="58">
        <f t="shared" si="1"/>
        <v>24.4</v>
      </c>
      <c r="R22" s="58">
        <f t="shared" si="2"/>
        <v>47.4</v>
      </c>
      <c r="S22" s="4">
        <f t="shared" si="3"/>
        <v>5</v>
      </c>
      <c r="T22" s="2" t="str">
        <f t="shared" si="4"/>
        <v>決勝進出</v>
      </c>
      <c r="U22" s="9"/>
      <c r="V22" s="9">
        <f t="shared" si="5"/>
        <v>5</v>
      </c>
      <c r="W22" s="9"/>
      <c r="X22" s="16">
        <f t="shared" si="6"/>
        <v>8</v>
      </c>
      <c r="Y22" s="16">
        <f t="shared" si="7"/>
        <v>7.9</v>
      </c>
      <c r="Z22" s="16">
        <f t="shared" si="8"/>
        <v>7.6</v>
      </c>
      <c r="AA22" s="16">
        <f t="shared" si="9"/>
        <v>7.5</v>
      </c>
      <c r="AB22" s="16">
        <f t="shared" si="10"/>
        <v>7.5</v>
      </c>
      <c r="AC22" s="17">
        <f t="shared" si="11"/>
        <v>23</v>
      </c>
      <c r="AD22" s="17"/>
      <c r="AE22" s="16">
        <f t="shared" si="12"/>
        <v>7.3</v>
      </c>
      <c r="AF22" s="16">
        <f t="shared" si="13"/>
        <v>7.3</v>
      </c>
      <c r="AG22" s="16">
        <f t="shared" si="14"/>
        <v>7.3</v>
      </c>
      <c r="AH22" s="16">
        <f t="shared" si="15"/>
        <v>7.3</v>
      </c>
      <c r="AI22" s="16">
        <f t="shared" si="16"/>
        <v>6.9</v>
      </c>
      <c r="AJ22" s="17">
        <f t="shared" si="17"/>
        <v>21.9</v>
      </c>
      <c r="AK22" s="18"/>
      <c r="AL22" s="9">
        <f t="shared" si="18"/>
        <v>47400000</v>
      </c>
      <c r="AM22" s="9">
        <f t="shared" si="19"/>
        <v>24400</v>
      </c>
      <c r="AN22" s="19">
        <f t="shared" si="20"/>
        <v>0.0361</v>
      </c>
      <c r="AO22" s="19">
        <f t="shared" si="21"/>
        <v>47424397.5361</v>
      </c>
      <c r="AP22" s="17"/>
      <c r="AQ22" s="9"/>
    </row>
    <row r="23" spans="1:43" ht="18" customHeight="1">
      <c r="A23" s="4">
        <v>17</v>
      </c>
      <c r="B23" s="51"/>
      <c r="C23" s="35"/>
      <c r="D23" s="50"/>
      <c r="E23" s="57"/>
      <c r="F23" s="57"/>
      <c r="G23" s="57"/>
      <c r="H23" s="57"/>
      <c r="I23" s="57"/>
      <c r="J23" s="58">
        <f t="shared" si="0"/>
      </c>
      <c r="K23" s="59"/>
      <c r="L23" s="59"/>
      <c r="M23" s="59"/>
      <c r="N23" s="59"/>
      <c r="O23" s="59"/>
      <c r="P23" s="59"/>
      <c r="Q23" s="58">
        <f t="shared" si="1"/>
      </c>
      <c r="R23" s="58">
        <f t="shared" si="2"/>
      </c>
      <c r="S23" s="4">
        <f t="shared" si="3"/>
      </c>
      <c r="T23" s="2">
        <f t="shared" si="4"/>
      </c>
      <c r="U23" s="9"/>
      <c r="V23" s="9" t="e">
        <f t="shared" si="5"/>
        <v>#VALUE!</v>
      </c>
      <c r="W23" s="21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6">
        <f t="shared" si="11"/>
        <v>0</v>
      </c>
      <c r="AD23" s="16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6">
        <f t="shared" si="17"/>
        <v>0</v>
      </c>
      <c r="AK23" s="22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>
      <c r="A24" s="4">
        <v>18</v>
      </c>
      <c r="B24" s="51"/>
      <c r="C24" s="49"/>
      <c r="D24" s="50"/>
      <c r="E24" s="57"/>
      <c r="F24" s="57"/>
      <c r="G24" s="57"/>
      <c r="H24" s="57"/>
      <c r="I24" s="57"/>
      <c r="J24" s="58">
        <f t="shared" si="0"/>
      </c>
      <c r="K24" s="59"/>
      <c r="L24" s="59"/>
      <c r="M24" s="59"/>
      <c r="N24" s="59"/>
      <c r="O24" s="59"/>
      <c r="P24" s="59"/>
      <c r="Q24" s="58">
        <f t="shared" si="1"/>
      </c>
      <c r="R24" s="58">
        <f t="shared" si="2"/>
      </c>
      <c r="S24" s="4">
        <f t="shared" si="3"/>
      </c>
      <c r="T24" s="2">
        <f t="shared" si="4"/>
      </c>
      <c r="U24" s="9"/>
      <c r="V24" s="9" t="e">
        <f t="shared" si="5"/>
        <v>#VALUE!</v>
      </c>
      <c r="W24" s="21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6">
        <f t="shared" si="17"/>
        <v>0</v>
      </c>
      <c r="AK24" s="22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>
      <c r="A25" s="4">
        <v>19</v>
      </c>
      <c r="B25" s="51"/>
      <c r="C25" s="49"/>
      <c r="D25" s="50"/>
      <c r="E25" s="57"/>
      <c r="F25" s="57"/>
      <c r="G25" s="57"/>
      <c r="H25" s="57"/>
      <c r="I25" s="57"/>
      <c r="J25" s="58">
        <f t="shared" si="0"/>
      </c>
      <c r="K25" s="59"/>
      <c r="L25" s="59"/>
      <c r="M25" s="59"/>
      <c r="N25" s="59"/>
      <c r="O25" s="59"/>
      <c r="P25" s="59"/>
      <c r="Q25" s="58">
        <f t="shared" si="1"/>
      </c>
      <c r="R25" s="58">
        <f t="shared" si="2"/>
      </c>
      <c r="S25" s="4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>
      <c r="A26" s="4">
        <v>20</v>
      </c>
      <c r="B26" s="51"/>
      <c r="C26" s="35"/>
      <c r="D26" s="50"/>
      <c r="E26" s="57"/>
      <c r="F26" s="57"/>
      <c r="G26" s="57"/>
      <c r="H26" s="57"/>
      <c r="I26" s="57"/>
      <c r="J26" s="58">
        <f t="shared" si="0"/>
      </c>
      <c r="K26" s="59"/>
      <c r="L26" s="59"/>
      <c r="M26" s="59"/>
      <c r="N26" s="59"/>
      <c r="O26" s="59"/>
      <c r="P26" s="59"/>
      <c r="Q26" s="58">
        <f t="shared" si="1"/>
      </c>
      <c r="R26" s="58">
        <f t="shared" si="2"/>
      </c>
      <c r="S26" s="4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>
      <c r="A27" s="4">
        <v>21</v>
      </c>
      <c r="B27" s="51"/>
      <c r="C27" s="35"/>
      <c r="D27" s="50"/>
      <c r="E27" s="57"/>
      <c r="F27" s="57"/>
      <c r="G27" s="57"/>
      <c r="H27" s="57"/>
      <c r="I27" s="57"/>
      <c r="J27" s="58">
        <f t="shared" si="0"/>
      </c>
      <c r="K27" s="59"/>
      <c r="L27" s="59"/>
      <c r="M27" s="59"/>
      <c r="N27" s="59"/>
      <c r="O27" s="59"/>
      <c r="P27" s="59"/>
      <c r="Q27" s="58">
        <f t="shared" si="1"/>
      </c>
      <c r="R27" s="58">
        <f t="shared" si="2"/>
      </c>
      <c r="S27" s="4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>
      <c r="A28" s="4">
        <v>22</v>
      </c>
      <c r="B28" s="51"/>
      <c r="C28" s="49"/>
      <c r="D28" s="50"/>
      <c r="E28" s="57"/>
      <c r="F28" s="57"/>
      <c r="G28" s="57"/>
      <c r="H28" s="57"/>
      <c r="I28" s="57"/>
      <c r="J28" s="58">
        <f t="shared" si="0"/>
      </c>
      <c r="K28" s="59"/>
      <c r="L28" s="59"/>
      <c r="M28" s="59"/>
      <c r="N28" s="59"/>
      <c r="O28" s="59"/>
      <c r="P28" s="59"/>
      <c r="Q28" s="58">
        <f t="shared" si="1"/>
      </c>
      <c r="R28" s="58">
        <f t="shared" si="2"/>
      </c>
      <c r="S28" s="4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>
      <c r="A29" s="4">
        <v>23</v>
      </c>
      <c r="B29" s="51"/>
      <c r="C29" s="49"/>
      <c r="D29" s="50"/>
      <c r="E29" s="57"/>
      <c r="F29" s="57"/>
      <c r="G29" s="57"/>
      <c r="H29" s="57"/>
      <c r="I29" s="57"/>
      <c r="J29" s="58">
        <f t="shared" si="0"/>
      </c>
      <c r="K29" s="59"/>
      <c r="L29" s="59"/>
      <c r="M29" s="59"/>
      <c r="N29" s="59"/>
      <c r="O29" s="59"/>
      <c r="P29" s="59"/>
      <c r="Q29" s="58">
        <f t="shared" si="1"/>
      </c>
      <c r="R29" s="58">
        <f t="shared" si="2"/>
      </c>
      <c r="S29" s="4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>
      <c r="A30" s="4">
        <v>24</v>
      </c>
      <c r="B30" s="51"/>
      <c r="C30" s="49"/>
      <c r="D30" s="50"/>
      <c r="E30" s="57"/>
      <c r="F30" s="57"/>
      <c r="G30" s="57"/>
      <c r="H30" s="57"/>
      <c r="I30" s="57"/>
      <c r="J30" s="58">
        <f t="shared" si="0"/>
      </c>
      <c r="K30" s="59"/>
      <c r="L30" s="59"/>
      <c r="M30" s="59"/>
      <c r="N30" s="59"/>
      <c r="O30" s="59"/>
      <c r="P30" s="59"/>
      <c r="Q30" s="58">
        <f t="shared" si="1"/>
      </c>
      <c r="R30" s="58">
        <f t="shared" si="2"/>
      </c>
      <c r="S30" s="4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>
      <c r="A31" s="4">
        <v>25</v>
      </c>
      <c r="B31" s="78"/>
      <c r="C31" s="7"/>
      <c r="D31" s="7"/>
      <c r="E31" s="57"/>
      <c r="F31" s="57"/>
      <c r="G31" s="57"/>
      <c r="H31" s="57"/>
      <c r="I31" s="57"/>
      <c r="J31" s="58">
        <f t="shared" si="0"/>
      </c>
      <c r="K31" s="59"/>
      <c r="L31" s="59"/>
      <c r="M31" s="59"/>
      <c r="N31" s="59"/>
      <c r="O31" s="59"/>
      <c r="P31" s="59"/>
      <c r="Q31" s="58">
        <f t="shared" si="1"/>
      </c>
      <c r="R31" s="58">
        <f t="shared" si="2"/>
      </c>
      <c r="S31" s="4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>
      <c r="A32" s="4">
        <v>26</v>
      </c>
      <c r="B32" s="78"/>
      <c r="C32" s="7"/>
      <c r="D32" s="7"/>
      <c r="E32" s="57"/>
      <c r="F32" s="57"/>
      <c r="G32" s="57"/>
      <c r="H32" s="57"/>
      <c r="I32" s="57"/>
      <c r="J32" s="58">
        <f t="shared" si="0"/>
      </c>
      <c r="K32" s="59"/>
      <c r="L32" s="59"/>
      <c r="M32" s="59"/>
      <c r="N32" s="59"/>
      <c r="O32" s="59"/>
      <c r="P32" s="59"/>
      <c r="Q32" s="58">
        <f t="shared" si="1"/>
      </c>
      <c r="R32" s="58">
        <f t="shared" si="2"/>
      </c>
      <c r="S32" s="4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>
      <c r="A33" s="4">
        <v>27</v>
      </c>
      <c r="B33" s="78"/>
      <c r="C33" s="7"/>
      <c r="D33" s="7"/>
      <c r="E33" s="57"/>
      <c r="F33" s="57"/>
      <c r="G33" s="57"/>
      <c r="H33" s="57"/>
      <c r="I33" s="57"/>
      <c r="J33" s="58">
        <f t="shared" si="0"/>
      </c>
      <c r="K33" s="59"/>
      <c r="L33" s="59"/>
      <c r="M33" s="59"/>
      <c r="N33" s="59"/>
      <c r="O33" s="59"/>
      <c r="P33" s="59"/>
      <c r="Q33" s="58">
        <f t="shared" si="1"/>
      </c>
      <c r="R33" s="58">
        <f t="shared" si="2"/>
      </c>
      <c r="S33" s="4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>
      <c r="A34" s="4">
        <v>28</v>
      </c>
      <c r="B34" s="78"/>
      <c r="C34" s="7"/>
      <c r="D34" s="7"/>
      <c r="E34" s="57"/>
      <c r="F34" s="57"/>
      <c r="G34" s="57"/>
      <c r="H34" s="57"/>
      <c r="I34" s="57"/>
      <c r="J34" s="58">
        <f t="shared" si="0"/>
      </c>
      <c r="K34" s="59"/>
      <c r="L34" s="59"/>
      <c r="M34" s="59"/>
      <c r="N34" s="59"/>
      <c r="O34" s="59"/>
      <c r="P34" s="59"/>
      <c r="Q34" s="58">
        <f t="shared" si="1"/>
      </c>
      <c r="R34" s="58">
        <f t="shared" si="2"/>
      </c>
      <c r="S34" s="4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>
      <c r="A35" s="4">
        <v>29</v>
      </c>
      <c r="B35" s="78"/>
      <c r="C35" s="7"/>
      <c r="D35" s="7"/>
      <c r="E35" s="57"/>
      <c r="F35" s="57"/>
      <c r="G35" s="57"/>
      <c r="H35" s="57"/>
      <c r="I35" s="57"/>
      <c r="J35" s="58">
        <f t="shared" si="0"/>
      </c>
      <c r="K35" s="59"/>
      <c r="L35" s="59"/>
      <c r="M35" s="59"/>
      <c r="N35" s="59"/>
      <c r="O35" s="59"/>
      <c r="P35" s="59"/>
      <c r="Q35" s="58">
        <f t="shared" si="1"/>
      </c>
      <c r="R35" s="58">
        <f t="shared" si="2"/>
      </c>
      <c r="S35" s="4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>
      <c r="A36" s="4">
        <v>30</v>
      </c>
      <c r="B36" s="78"/>
      <c r="C36" s="7"/>
      <c r="D36" s="7"/>
      <c r="E36" s="57"/>
      <c r="F36" s="57"/>
      <c r="G36" s="57"/>
      <c r="H36" s="57"/>
      <c r="I36" s="57"/>
      <c r="J36" s="58">
        <f t="shared" si="0"/>
      </c>
      <c r="K36" s="59"/>
      <c r="L36" s="59"/>
      <c r="M36" s="59"/>
      <c r="N36" s="59"/>
      <c r="O36" s="59"/>
      <c r="P36" s="59"/>
      <c r="Q36" s="58">
        <f t="shared" si="1"/>
      </c>
      <c r="R36" s="58">
        <f t="shared" si="2"/>
      </c>
      <c r="S36" s="4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40" spans="1:20" s="40" customFormat="1" ht="18" customHeight="1">
      <c r="A40" s="41" t="str">
        <f>A1</f>
        <v>第５回　全九州トランポリン競技選手権大会</v>
      </c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小学校高学年　女子</v>
      </c>
      <c r="B42" s="38"/>
      <c r="C42" s="38" t="s">
        <v>34</v>
      </c>
      <c r="T42" s="36"/>
    </row>
    <row r="43" spans="1:19" ht="18" customHeight="1">
      <c r="A43" s="179" t="s">
        <v>209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69" t="s">
        <v>0</v>
      </c>
      <c r="B44" s="169" t="s">
        <v>12</v>
      </c>
      <c r="C44" s="176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10</v>
      </c>
    </row>
    <row r="45" spans="1:41" ht="18" customHeight="1">
      <c r="A45" s="169"/>
      <c r="B45" s="169"/>
      <c r="C45" s="176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壱岐　ほのか</v>
      </c>
      <c r="C46" s="79">
        <f t="shared" si="22"/>
        <v>5</v>
      </c>
      <c r="D46" s="116" t="str">
        <f t="shared" si="22"/>
        <v>小林Ｔ．ＪＵＮＰＩＮ</v>
      </c>
      <c r="E46" s="184">
        <f aca="true" t="shared" si="23" ref="E46:E55">IF($A46&gt;$Z$44,"",INDEX($J$7:$J$36,MATCH($Z$44-$A46+1,$S$7:$S$36,0)))</f>
        <v>22.1</v>
      </c>
      <c r="F46" s="185"/>
      <c r="G46" s="184">
        <f aca="true" t="shared" si="24" ref="G46:G55">IF($A46&gt;$Z$44,"",INDEX($Q$7:$Q$36,MATCH($Z$44-$A46+1,$S$7:$S$36,0)))</f>
        <v>23.099999999999998</v>
      </c>
      <c r="H46" s="185"/>
      <c r="I46" s="184">
        <f aca="true" t="shared" si="25" ref="I46:I55">IF($A46&gt;$Z$44,"",INDEX($R$7:$R$36,MATCH($Z$44-$A46+1,$S$7:$S$36,0)))</f>
        <v>45.2</v>
      </c>
      <c r="J46" s="185"/>
      <c r="K46" s="60">
        <v>7.1</v>
      </c>
      <c r="L46" s="60">
        <v>7.4</v>
      </c>
      <c r="M46" s="60">
        <v>7.1</v>
      </c>
      <c r="N46" s="60">
        <v>6.7</v>
      </c>
      <c r="O46" s="60">
        <v>7.1</v>
      </c>
      <c r="P46" s="60">
        <v>1.8</v>
      </c>
      <c r="Q46" s="58">
        <f aca="true" t="shared" si="26" ref="Q46:Q55">IF(B46="","",P46+AC46)</f>
        <v>23.099999999999998</v>
      </c>
      <c r="R46" s="58">
        <f aca="true" t="shared" si="27" ref="R46:R55">IF(B46="","",ROUND(I46+P46+AC46,1))</f>
        <v>68.3</v>
      </c>
      <c r="S46" s="4">
        <f aca="true" t="shared" si="28" ref="S46:S55">IF(B46="","",RANK(AO46,AO$46:AO$55,0))</f>
        <v>10</v>
      </c>
      <c r="T46" s="75">
        <f>Q46-P46</f>
        <v>21.299999999999997</v>
      </c>
      <c r="V46" s="9">
        <f aca="true" t="shared" si="29" ref="V46:V55">RANK(R46,R$46:R$55,0)</f>
        <v>10</v>
      </c>
      <c r="X46" s="16">
        <f aca="true" t="shared" si="30" ref="X46:X55">IF(K46="",0,LARGE($K46:$O46,1))</f>
        <v>7.4</v>
      </c>
      <c r="Y46" s="16">
        <f aca="true" t="shared" si="31" ref="Y46:Y55">IF(L46="",0,LARGE($K46:$O46,2))</f>
        <v>7.1</v>
      </c>
      <c r="Z46" s="16">
        <f aca="true" t="shared" si="32" ref="Z46:Z55">IF(M46="",0,LARGE($K46:$O46,3))</f>
        <v>7.1</v>
      </c>
      <c r="AA46" s="16">
        <f aca="true" t="shared" si="33" ref="AA46:AA55">IF(N46="",0,LARGE($K46:$O46,4))</f>
        <v>7.1</v>
      </c>
      <c r="AB46" s="16">
        <f aca="true" t="shared" si="34" ref="AB46:AB55">IF(O46="",0,LARGE($K46:$O46,5))</f>
        <v>6.7</v>
      </c>
      <c r="AC46" s="17">
        <f aca="true" t="shared" si="35" ref="AC46:AC55">SUM(Y46:AA46)</f>
        <v>21.299999999999997</v>
      </c>
      <c r="AL46" s="9">
        <f aca="true" t="shared" si="36" ref="AL46:AL55">IF(R46="",0,R46*1000000)</f>
        <v>68300000</v>
      </c>
      <c r="AM46" s="9">
        <f aca="true" t="shared" si="37" ref="AM46:AM55">IF(Q46="",0,Q46*1000)</f>
        <v>23099.999999999996</v>
      </c>
      <c r="AN46" s="19">
        <f aca="true" t="shared" si="38" ref="AN46:AN55">SUM(K46:O46)/1000</f>
        <v>0.0354</v>
      </c>
      <c r="AO46" s="19">
        <f aca="true" t="shared" si="39" ref="AO46:AO55">ROUND(AL46+AM46-P46+AN46,4)</f>
        <v>68323098.2354</v>
      </c>
    </row>
    <row r="47" spans="1:41" ht="18" customHeight="1">
      <c r="A47" s="4">
        <v>2</v>
      </c>
      <c r="B47" s="117" t="str">
        <f t="shared" si="22"/>
        <v>知念　大空</v>
      </c>
      <c r="C47" s="79">
        <f t="shared" si="22"/>
        <v>4</v>
      </c>
      <c r="D47" s="116" t="str">
        <f t="shared" si="22"/>
        <v>ﾍﾟﾋﾟｰﾉﾌﾞﾙｰｽｶｲTC</v>
      </c>
      <c r="E47" s="184">
        <f t="shared" si="23"/>
        <v>21.4</v>
      </c>
      <c r="F47" s="185"/>
      <c r="G47" s="184">
        <f t="shared" si="24"/>
        <v>24.1</v>
      </c>
      <c r="H47" s="185"/>
      <c r="I47" s="184">
        <f t="shared" si="25"/>
        <v>45.5</v>
      </c>
      <c r="J47" s="185"/>
      <c r="K47" s="60">
        <v>7.4</v>
      </c>
      <c r="L47" s="60">
        <v>7.3</v>
      </c>
      <c r="M47" s="60">
        <v>7.1</v>
      </c>
      <c r="N47" s="60">
        <v>7</v>
      </c>
      <c r="O47" s="60">
        <v>7.3</v>
      </c>
      <c r="P47" s="60">
        <v>2.1</v>
      </c>
      <c r="Q47" s="58">
        <f t="shared" si="26"/>
        <v>23.8</v>
      </c>
      <c r="R47" s="58">
        <f t="shared" si="27"/>
        <v>69.3</v>
      </c>
      <c r="S47" s="4">
        <f t="shared" si="28"/>
        <v>9</v>
      </c>
      <c r="T47" s="75">
        <f aca="true" t="shared" si="40" ref="T47:T55">Q47-P47</f>
        <v>21.7</v>
      </c>
      <c r="V47" s="9">
        <f t="shared" si="29"/>
        <v>9</v>
      </c>
      <c r="X47" s="16">
        <f t="shared" si="30"/>
        <v>7.4</v>
      </c>
      <c r="Y47" s="16">
        <f t="shared" si="31"/>
        <v>7.3</v>
      </c>
      <c r="Z47" s="16">
        <f t="shared" si="32"/>
        <v>7.3</v>
      </c>
      <c r="AA47" s="16">
        <f t="shared" si="33"/>
        <v>7.1</v>
      </c>
      <c r="AB47" s="16">
        <f t="shared" si="34"/>
        <v>7</v>
      </c>
      <c r="AC47" s="17">
        <f t="shared" si="35"/>
        <v>21.7</v>
      </c>
      <c r="AL47" s="9">
        <f t="shared" si="36"/>
        <v>69300000</v>
      </c>
      <c r="AM47" s="9">
        <f t="shared" si="37"/>
        <v>23800</v>
      </c>
      <c r="AN47" s="19">
        <f t="shared" si="38"/>
        <v>0.03609999999999999</v>
      </c>
      <c r="AO47" s="19">
        <f t="shared" si="39"/>
        <v>69323797.9361</v>
      </c>
    </row>
    <row r="48" spans="1:41" ht="18" customHeight="1">
      <c r="A48" s="4">
        <v>3</v>
      </c>
      <c r="B48" s="117" t="str">
        <f t="shared" si="22"/>
        <v>宮里　杏胡</v>
      </c>
      <c r="C48" s="79">
        <f t="shared" si="22"/>
        <v>5</v>
      </c>
      <c r="D48" s="116" t="str">
        <f t="shared" si="22"/>
        <v>ﾍﾟﾋﾟｰﾉﾌﾞﾙｰｽｶｲTC</v>
      </c>
      <c r="E48" s="184">
        <f t="shared" si="23"/>
        <v>21.9</v>
      </c>
      <c r="F48" s="185"/>
      <c r="G48" s="184">
        <f t="shared" si="24"/>
        <v>23.900000000000002</v>
      </c>
      <c r="H48" s="185"/>
      <c r="I48" s="184">
        <f t="shared" si="25"/>
        <v>45.8</v>
      </c>
      <c r="J48" s="185"/>
      <c r="K48" s="60">
        <v>7.2</v>
      </c>
      <c r="L48" s="60">
        <v>7.4</v>
      </c>
      <c r="M48" s="60">
        <v>7</v>
      </c>
      <c r="N48" s="60">
        <v>7.1</v>
      </c>
      <c r="O48" s="60">
        <v>7.2</v>
      </c>
      <c r="P48" s="60">
        <v>2.3</v>
      </c>
      <c r="Q48" s="58">
        <f t="shared" si="26"/>
        <v>23.8</v>
      </c>
      <c r="R48" s="58">
        <f t="shared" si="27"/>
        <v>69.6</v>
      </c>
      <c r="S48" s="4">
        <f t="shared" si="28"/>
        <v>8</v>
      </c>
      <c r="T48" s="75">
        <f t="shared" si="40"/>
        <v>21.5</v>
      </c>
      <c r="V48" s="9">
        <f t="shared" si="29"/>
        <v>8</v>
      </c>
      <c r="X48" s="16">
        <f t="shared" si="30"/>
        <v>7.4</v>
      </c>
      <c r="Y48" s="16">
        <f t="shared" si="31"/>
        <v>7.2</v>
      </c>
      <c r="Z48" s="16">
        <f t="shared" si="32"/>
        <v>7.2</v>
      </c>
      <c r="AA48" s="16">
        <f t="shared" si="33"/>
        <v>7.1</v>
      </c>
      <c r="AB48" s="16">
        <f t="shared" si="34"/>
        <v>7</v>
      </c>
      <c r="AC48" s="17">
        <f t="shared" si="35"/>
        <v>21.5</v>
      </c>
      <c r="AL48" s="9">
        <f t="shared" si="36"/>
        <v>69600000</v>
      </c>
      <c r="AM48" s="9">
        <f t="shared" si="37"/>
        <v>23800</v>
      </c>
      <c r="AN48" s="19">
        <f t="shared" si="38"/>
        <v>0.03590000000000001</v>
      </c>
      <c r="AO48" s="19">
        <f t="shared" si="39"/>
        <v>69623797.7359</v>
      </c>
    </row>
    <row r="49" spans="1:41" ht="18" customHeight="1">
      <c r="A49" s="4">
        <v>4</v>
      </c>
      <c r="B49" s="117" t="str">
        <f t="shared" si="22"/>
        <v>杉元　春風</v>
      </c>
      <c r="C49" s="79">
        <f t="shared" si="22"/>
        <v>4</v>
      </c>
      <c r="D49" s="116" t="str">
        <f t="shared" si="22"/>
        <v>熊本ＴＣ</v>
      </c>
      <c r="E49" s="184">
        <f t="shared" si="23"/>
        <v>22.2</v>
      </c>
      <c r="F49" s="185"/>
      <c r="G49" s="184">
        <f t="shared" si="24"/>
        <v>24</v>
      </c>
      <c r="H49" s="185"/>
      <c r="I49" s="184">
        <f t="shared" si="25"/>
        <v>46.2</v>
      </c>
      <c r="J49" s="185"/>
      <c r="K49" s="60">
        <v>7.4</v>
      </c>
      <c r="L49" s="60">
        <v>7.5</v>
      </c>
      <c r="M49" s="60">
        <v>7.5</v>
      </c>
      <c r="N49" s="60">
        <v>7.3</v>
      </c>
      <c r="O49" s="60">
        <v>7.4</v>
      </c>
      <c r="P49" s="60">
        <v>1.6</v>
      </c>
      <c r="Q49" s="58">
        <f t="shared" si="26"/>
        <v>23.900000000000002</v>
      </c>
      <c r="R49" s="58">
        <f t="shared" si="27"/>
        <v>70.1</v>
      </c>
      <c r="S49" s="4">
        <f t="shared" si="28"/>
        <v>7</v>
      </c>
      <c r="T49" s="75">
        <f t="shared" si="40"/>
        <v>22.3</v>
      </c>
      <c r="V49" s="9">
        <f t="shared" si="29"/>
        <v>7</v>
      </c>
      <c r="X49" s="16">
        <f t="shared" si="30"/>
        <v>7.5</v>
      </c>
      <c r="Y49" s="16">
        <f t="shared" si="31"/>
        <v>7.5</v>
      </c>
      <c r="Z49" s="16">
        <f t="shared" si="32"/>
        <v>7.4</v>
      </c>
      <c r="AA49" s="16">
        <f t="shared" si="33"/>
        <v>7.4</v>
      </c>
      <c r="AB49" s="16">
        <f t="shared" si="34"/>
        <v>7.3</v>
      </c>
      <c r="AC49" s="17">
        <f t="shared" si="35"/>
        <v>22.3</v>
      </c>
      <c r="AL49" s="9">
        <f t="shared" si="36"/>
        <v>70100000</v>
      </c>
      <c r="AM49" s="9">
        <f t="shared" si="37"/>
        <v>23900.000000000004</v>
      </c>
      <c r="AN49" s="19">
        <f t="shared" si="38"/>
        <v>0.0371</v>
      </c>
      <c r="AO49" s="19">
        <f t="shared" si="39"/>
        <v>70123898.4371</v>
      </c>
    </row>
    <row r="50" spans="1:41" ht="18" customHeight="1">
      <c r="A50" s="4">
        <v>5</v>
      </c>
      <c r="B50" s="117" t="str">
        <f t="shared" si="22"/>
        <v>植松　遥菜</v>
      </c>
      <c r="C50" s="79">
        <f t="shared" si="22"/>
        <v>6</v>
      </c>
      <c r="D50" s="116" t="str">
        <f t="shared" si="22"/>
        <v>八代ＴＣ</v>
      </c>
      <c r="E50" s="184">
        <f t="shared" si="23"/>
        <v>22.5</v>
      </c>
      <c r="F50" s="185"/>
      <c r="G50" s="184">
        <f t="shared" si="24"/>
        <v>24.200000000000003</v>
      </c>
      <c r="H50" s="185"/>
      <c r="I50" s="184">
        <f t="shared" si="25"/>
        <v>46.7</v>
      </c>
      <c r="J50" s="185"/>
      <c r="K50" s="60">
        <v>7.2</v>
      </c>
      <c r="L50" s="60">
        <v>7.3</v>
      </c>
      <c r="M50" s="166">
        <v>7.4</v>
      </c>
      <c r="N50" s="60">
        <v>7.4</v>
      </c>
      <c r="O50" s="60">
        <v>7.4</v>
      </c>
      <c r="P50" s="60">
        <v>2.1</v>
      </c>
      <c r="Q50" s="58">
        <f t="shared" si="26"/>
        <v>24.200000000000003</v>
      </c>
      <c r="R50" s="58">
        <f t="shared" si="27"/>
        <v>70.9</v>
      </c>
      <c r="S50" s="4">
        <f t="shared" si="28"/>
        <v>6</v>
      </c>
      <c r="T50" s="75">
        <f t="shared" si="40"/>
        <v>22.1</v>
      </c>
      <c r="V50" s="9">
        <f t="shared" si="29"/>
        <v>6</v>
      </c>
      <c r="X50" s="16">
        <f t="shared" si="30"/>
        <v>7.4</v>
      </c>
      <c r="Y50" s="16">
        <f t="shared" si="31"/>
        <v>7.4</v>
      </c>
      <c r="Z50" s="16">
        <f t="shared" si="32"/>
        <v>7.4</v>
      </c>
      <c r="AA50" s="16">
        <f t="shared" si="33"/>
        <v>7.3</v>
      </c>
      <c r="AB50" s="16">
        <f t="shared" si="34"/>
        <v>7.2</v>
      </c>
      <c r="AC50" s="17">
        <f t="shared" si="35"/>
        <v>22.1</v>
      </c>
      <c r="AL50" s="9">
        <f t="shared" si="36"/>
        <v>70900000</v>
      </c>
      <c r="AM50" s="9">
        <f t="shared" si="37"/>
        <v>24200.000000000004</v>
      </c>
      <c r="AN50" s="19">
        <f t="shared" si="38"/>
        <v>0.036699999999999997</v>
      </c>
      <c r="AO50" s="19">
        <f t="shared" si="39"/>
        <v>70924197.9367</v>
      </c>
    </row>
    <row r="51" spans="1:41" ht="18" customHeight="1">
      <c r="A51" s="4">
        <v>6</v>
      </c>
      <c r="B51" s="117" t="str">
        <f t="shared" si="22"/>
        <v>本山　若菜</v>
      </c>
      <c r="C51" s="79">
        <f t="shared" si="22"/>
        <v>6</v>
      </c>
      <c r="D51" s="116" t="str">
        <f t="shared" si="22"/>
        <v>八代ＴＣ</v>
      </c>
      <c r="E51" s="184">
        <f t="shared" si="23"/>
        <v>23</v>
      </c>
      <c r="F51" s="185"/>
      <c r="G51" s="184">
        <f t="shared" si="24"/>
        <v>24.4</v>
      </c>
      <c r="H51" s="185"/>
      <c r="I51" s="184">
        <f t="shared" si="25"/>
        <v>47.4</v>
      </c>
      <c r="J51" s="185"/>
      <c r="K51" s="60">
        <v>7.3</v>
      </c>
      <c r="L51" s="60">
        <v>7</v>
      </c>
      <c r="M51" s="60">
        <v>7.3</v>
      </c>
      <c r="N51" s="60">
        <v>7.2</v>
      </c>
      <c r="O51" s="60">
        <v>7.2</v>
      </c>
      <c r="P51" s="60">
        <v>2.5</v>
      </c>
      <c r="Q51" s="58">
        <f t="shared" si="26"/>
        <v>24.2</v>
      </c>
      <c r="R51" s="58">
        <f t="shared" si="27"/>
        <v>71.6</v>
      </c>
      <c r="S51" s="4">
        <f t="shared" si="28"/>
        <v>5</v>
      </c>
      <c r="T51" s="75">
        <f t="shared" si="40"/>
        <v>21.7</v>
      </c>
      <c r="V51" s="9">
        <f t="shared" si="29"/>
        <v>5</v>
      </c>
      <c r="X51" s="16">
        <f t="shared" si="30"/>
        <v>7.3</v>
      </c>
      <c r="Y51" s="16">
        <f t="shared" si="31"/>
        <v>7.3</v>
      </c>
      <c r="Z51" s="16">
        <f t="shared" si="32"/>
        <v>7.2</v>
      </c>
      <c r="AA51" s="16">
        <f t="shared" si="33"/>
        <v>7.2</v>
      </c>
      <c r="AB51" s="16">
        <f t="shared" si="34"/>
        <v>7</v>
      </c>
      <c r="AC51" s="17">
        <f t="shared" si="35"/>
        <v>21.7</v>
      </c>
      <c r="AL51" s="9">
        <f t="shared" si="36"/>
        <v>71600000</v>
      </c>
      <c r="AM51" s="9">
        <f t="shared" si="37"/>
        <v>24200</v>
      </c>
      <c r="AN51" s="19">
        <f t="shared" si="38"/>
        <v>0.036</v>
      </c>
      <c r="AO51" s="19">
        <f t="shared" si="39"/>
        <v>71624197.536</v>
      </c>
    </row>
    <row r="52" spans="1:41" ht="18" customHeight="1">
      <c r="A52" s="4">
        <v>7</v>
      </c>
      <c r="B52" s="117" t="str">
        <f t="shared" si="22"/>
        <v>赤星うらら</v>
      </c>
      <c r="C52" s="79">
        <f t="shared" si="22"/>
        <v>4</v>
      </c>
      <c r="D52" s="116" t="str">
        <f t="shared" si="22"/>
        <v>熊本ＴＣ</v>
      </c>
      <c r="E52" s="184">
        <f t="shared" si="23"/>
        <v>23.4</v>
      </c>
      <c r="F52" s="185"/>
      <c r="G52" s="184">
        <f t="shared" si="24"/>
        <v>24.200000000000003</v>
      </c>
      <c r="H52" s="185"/>
      <c r="I52" s="184">
        <f t="shared" si="25"/>
        <v>47.6</v>
      </c>
      <c r="J52" s="185"/>
      <c r="K52" s="60">
        <v>7.4</v>
      </c>
      <c r="L52" s="60">
        <v>7.4</v>
      </c>
      <c r="M52" s="60">
        <v>7.7</v>
      </c>
      <c r="N52" s="60">
        <v>7.4</v>
      </c>
      <c r="O52" s="60">
        <v>7.7</v>
      </c>
      <c r="P52" s="60">
        <v>1.6</v>
      </c>
      <c r="Q52" s="58">
        <f t="shared" si="26"/>
        <v>24.1</v>
      </c>
      <c r="R52" s="58">
        <f t="shared" si="27"/>
        <v>71.7</v>
      </c>
      <c r="S52" s="4">
        <f t="shared" si="28"/>
        <v>4</v>
      </c>
      <c r="T52" s="75">
        <f t="shared" si="40"/>
        <v>22.5</v>
      </c>
      <c r="V52" s="9">
        <f t="shared" si="29"/>
        <v>4</v>
      </c>
      <c r="X52" s="16">
        <f t="shared" si="30"/>
        <v>7.7</v>
      </c>
      <c r="Y52" s="16">
        <f t="shared" si="31"/>
        <v>7.7</v>
      </c>
      <c r="Z52" s="16">
        <f t="shared" si="32"/>
        <v>7.4</v>
      </c>
      <c r="AA52" s="16">
        <f t="shared" si="33"/>
        <v>7.4</v>
      </c>
      <c r="AB52" s="16">
        <f t="shared" si="34"/>
        <v>7.4</v>
      </c>
      <c r="AC52" s="17">
        <f t="shared" si="35"/>
        <v>22.5</v>
      </c>
      <c r="AL52" s="9">
        <f t="shared" si="36"/>
        <v>71700000</v>
      </c>
      <c r="AM52" s="9">
        <f t="shared" si="37"/>
        <v>24100</v>
      </c>
      <c r="AN52" s="19">
        <f t="shared" si="38"/>
        <v>0.0376</v>
      </c>
      <c r="AO52" s="19">
        <f t="shared" si="39"/>
        <v>71724098.4376</v>
      </c>
    </row>
    <row r="53" spans="1:41" ht="18" customHeight="1">
      <c r="A53" s="4">
        <v>8</v>
      </c>
      <c r="B53" s="117" t="str">
        <f t="shared" si="22"/>
        <v>楠　玲弥</v>
      </c>
      <c r="C53" s="79">
        <f t="shared" si="22"/>
        <v>4</v>
      </c>
      <c r="D53" s="116" t="str">
        <f t="shared" si="22"/>
        <v>熊本ＴＣ</v>
      </c>
      <c r="E53" s="184">
        <f t="shared" si="23"/>
        <v>23.7</v>
      </c>
      <c r="F53" s="185"/>
      <c r="G53" s="184">
        <f t="shared" si="24"/>
        <v>25.8</v>
      </c>
      <c r="H53" s="185"/>
      <c r="I53" s="184">
        <f t="shared" si="25"/>
        <v>49.5</v>
      </c>
      <c r="J53" s="185"/>
      <c r="K53" s="60">
        <v>7.6</v>
      </c>
      <c r="L53" s="60">
        <v>7.6</v>
      </c>
      <c r="M53" s="60">
        <v>7.9</v>
      </c>
      <c r="N53" s="60">
        <v>7.9</v>
      </c>
      <c r="O53" s="60">
        <v>7.8</v>
      </c>
      <c r="P53" s="60">
        <v>2.7</v>
      </c>
      <c r="Q53" s="58">
        <f t="shared" si="26"/>
        <v>25.999999999999996</v>
      </c>
      <c r="R53" s="58">
        <f t="shared" si="27"/>
        <v>75.5</v>
      </c>
      <c r="S53" s="4">
        <f t="shared" si="28"/>
        <v>3</v>
      </c>
      <c r="T53" s="75">
        <f t="shared" si="40"/>
        <v>23.299999999999997</v>
      </c>
      <c r="V53" s="9">
        <f t="shared" si="29"/>
        <v>3</v>
      </c>
      <c r="X53" s="16">
        <f t="shared" si="30"/>
        <v>7.9</v>
      </c>
      <c r="Y53" s="16">
        <f t="shared" si="31"/>
        <v>7.9</v>
      </c>
      <c r="Z53" s="16">
        <f t="shared" si="32"/>
        <v>7.8</v>
      </c>
      <c r="AA53" s="16">
        <f t="shared" si="33"/>
        <v>7.6</v>
      </c>
      <c r="AB53" s="16">
        <f t="shared" si="34"/>
        <v>7.6</v>
      </c>
      <c r="AC53" s="17">
        <f t="shared" si="35"/>
        <v>23.299999999999997</v>
      </c>
      <c r="AL53" s="9">
        <f t="shared" si="36"/>
        <v>75500000</v>
      </c>
      <c r="AM53" s="9">
        <f t="shared" si="37"/>
        <v>25999.999999999996</v>
      </c>
      <c r="AN53" s="19">
        <f t="shared" si="38"/>
        <v>0.038799999999999994</v>
      </c>
      <c r="AO53" s="19">
        <f t="shared" si="39"/>
        <v>75525997.3388</v>
      </c>
    </row>
    <row r="54" spans="1:41" ht="18" customHeight="1">
      <c r="A54" s="4">
        <v>9</v>
      </c>
      <c r="B54" s="117" t="str">
        <f t="shared" si="22"/>
        <v>杉元　美波</v>
      </c>
      <c r="C54" s="79">
        <f t="shared" si="22"/>
        <v>6</v>
      </c>
      <c r="D54" s="116" t="str">
        <f t="shared" si="22"/>
        <v>熊本ＴＣ</v>
      </c>
      <c r="E54" s="184">
        <f t="shared" si="23"/>
        <v>24.299999999999997</v>
      </c>
      <c r="F54" s="185"/>
      <c r="G54" s="184">
        <f t="shared" si="24"/>
        <v>26.6</v>
      </c>
      <c r="H54" s="185"/>
      <c r="I54" s="184">
        <f t="shared" si="25"/>
        <v>50.9</v>
      </c>
      <c r="J54" s="185"/>
      <c r="K54" s="60">
        <v>7.5</v>
      </c>
      <c r="L54" s="60">
        <v>7.7</v>
      </c>
      <c r="M54" s="60">
        <v>7.4</v>
      </c>
      <c r="N54" s="60">
        <v>7.1</v>
      </c>
      <c r="O54" s="60">
        <v>7.6</v>
      </c>
      <c r="P54" s="60">
        <v>4.9</v>
      </c>
      <c r="Q54" s="58">
        <f t="shared" si="26"/>
        <v>27.4</v>
      </c>
      <c r="R54" s="58">
        <f t="shared" si="27"/>
        <v>78.3</v>
      </c>
      <c r="S54" s="4">
        <f t="shared" si="28"/>
        <v>1</v>
      </c>
      <c r="T54" s="75">
        <f t="shared" si="40"/>
        <v>22.5</v>
      </c>
      <c r="V54" s="9">
        <f t="shared" si="29"/>
        <v>1</v>
      </c>
      <c r="X54" s="16">
        <f t="shared" si="30"/>
        <v>7.7</v>
      </c>
      <c r="Y54" s="16">
        <f t="shared" si="31"/>
        <v>7.6</v>
      </c>
      <c r="Z54" s="16">
        <f t="shared" si="32"/>
        <v>7.5</v>
      </c>
      <c r="AA54" s="16">
        <f t="shared" si="33"/>
        <v>7.4</v>
      </c>
      <c r="AB54" s="16">
        <f t="shared" si="34"/>
        <v>7.1</v>
      </c>
      <c r="AC54" s="17">
        <f t="shared" si="35"/>
        <v>22.5</v>
      </c>
      <c r="AL54" s="9">
        <f t="shared" si="36"/>
        <v>78300000</v>
      </c>
      <c r="AM54" s="9">
        <f t="shared" si="37"/>
        <v>27400</v>
      </c>
      <c r="AN54" s="19">
        <f t="shared" si="38"/>
        <v>0.03730000000000001</v>
      </c>
      <c r="AO54" s="19">
        <f t="shared" si="39"/>
        <v>78327395.1373</v>
      </c>
    </row>
    <row r="55" spans="1:41" ht="18" customHeight="1">
      <c r="A55" s="4">
        <v>10</v>
      </c>
      <c r="B55" s="117" t="str">
        <f t="shared" si="22"/>
        <v>堀川　真良</v>
      </c>
      <c r="C55" s="79">
        <f t="shared" si="22"/>
        <v>6</v>
      </c>
      <c r="D55" s="116" t="str">
        <f t="shared" si="22"/>
        <v>八代ＴＣ</v>
      </c>
      <c r="E55" s="184">
        <f t="shared" si="23"/>
        <v>24.299999999999997</v>
      </c>
      <c r="F55" s="185"/>
      <c r="G55" s="184">
        <f t="shared" si="24"/>
        <v>27.6</v>
      </c>
      <c r="H55" s="185"/>
      <c r="I55" s="184">
        <f t="shared" si="25"/>
        <v>51.9</v>
      </c>
      <c r="J55" s="185"/>
      <c r="K55" s="60">
        <v>7.1</v>
      </c>
      <c r="L55" s="60">
        <v>7.1</v>
      </c>
      <c r="M55" s="60">
        <v>7.1</v>
      </c>
      <c r="N55" s="60">
        <v>7.3</v>
      </c>
      <c r="O55" s="60">
        <v>7.4</v>
      </c>
      <c r="P55" s="60">
        <v>4.9</v>
      </c>
      <c r="Q55" s="58">
        <f t="shared" si="26"/>
        <v>26.4</v>
      </c>
      <c r="R55" s="58">
        <f t="shared" si="27"/>
        <v>78.3</v>
      </c>
      <c r="S55" s="4">
        <f t="shared" si="28"/>
        <v>2</v>
      </c>
      <c r="T55" s="75">
        <f t="shared" si="40"/>
        <v>21.5</v>
      </c>
      <c r="V55" s="9">
        <f t="shared" si="29"/>
        <v>1</v>
      </c>
      <c r="X55" s="16">
        <f t="shared" si="30"/>
        <v>7.4</v>
      </c>
      <c r="Y55" s="16">
        <f t="shared" si="31"/>
        <v>7.3</v>
      </c>
      <c r="Z55" s="16">
        <f t="shared" si="32"/>
        <v>7.1</v>
      </c>
      <c r="AA55" s="16">
        <f t="shared" si="33"/>
        <v>7.1</v>
      </c>
      <c r="AB55" s="16">
        <f t="shared" si="34"/>
        <v>7.1</v>
      </c>
      <c r="AC55" s="17">
        <f t="shared" si="35"/>
        <v>21.5</v>
      </c>
      <c r="AL55" s="9">
        <f t="shared" si="36"/>
        <v>78300000</v>
      </c>
      <c r="AM55" s="9">
        <f t="shared" si="37"/>
        <v>26400</v>
      </c>
      <c r="AN55" s="19">
        <f t="shared" si="38"/>
        <v>0.036</v>
      </c>
      <c r="AO55" s="19">
        <f t="shared" si="39"/>
        <v>78326395.136</v>
      </c>
    </row>
  </sheetData>
  <sheetProtection formatCells="0" formatColumns="0" formatRows="0" selectLockedCells="1"/>
  <mergeCells count="53">
    <mergeCell ref="A4:S4"/>
    <mergeCell ref="C5:C6"/>
    <mergeCell ref="B5:B6"/>
    <mergeCell ref="A43:S43"/>
    <mergeCell ref="E54:F54"/>
    <mergeCell ref="G54:H54"/>
    <mergeCell ref="I54:J54"/>
    <mergeCell ref="E50:F50"/>
    <mergeCell ref="G50:H50"/>
    <mergeCell ref="I50:J50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R44:R45"/>
    <mergeCell ref="S44:S45"/>
    <mergeCell ref="E44:J44"/>
    <mergeCell ref="E45:F45"/>
    <mergeCell ref="G45:H45"/>
    <mergeCell ref="I45:J45"/>
    <mergeCell ref="A44:A45"/>
    <mergeCell ref="B44:B45"/>
    <mergeCell ref="D44:D45"/>
    <mergeCell ref="C44:C45"/>
    <mergeCell ref="A5:A6"/>
    <mergeCell ref="K44:Q44"/>
    <mergeCell ref="AE5:AI5"/>
    <mergeCell ref="R5:R6"/>
    <mergeCell ref="S5:S6"/>
    <mergeCell ref="D5:D6"/>
    <mergeCell ref="X5:AB5"/>
    <mergeCell ref="K5:Q5"/>
    <mergeCell ref="E5:J5"/>
  </mergeCells>
  <printOptions/>
  <pageMargins left="0.3937007874015748" right="0.3937007874015748" top="0.3937007874015748" bottom="0.1968503937007874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="93" zoomScaleNormal="93" zoomScalePageLayoutView="0" workbookViewId="0" topLeftCell="A5">
      <selection activeCell="R53" sqref="R53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7.5" customHeight="1">
      <c r="A2" s="33"/>
      <c r="B2" s="30"/>
      <c r="C2" s="31"/>
      <c r="D2" s="30"/>
      <c r="T2" s="34"/>
    </row>
    <row r="3" spans="1:22" s="32" customFormat="1" ht="18" customHeight="1">
      <c r="A3" s="33" t="s">
        <v>43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3" t="s">
        <v>150</v>
      </c>
      <c r="C7" s="99">
        <v>6</v>
      </c>
      <c r="D7" s="88" t="s">
        <v>151</v>
      </c>
      <c r="E7" s="57">
        <v>5.1</v>
      </c>
      <c r="F7" s="57">
        <v>5.4</v>
      </c>
      <c r="G7" s="57">
        <v>5.4</v>
      </c>
      <c r="H7" s="57">
        <v>5.4</v>
      </c>
      <c r="I7" s="57">
        <v>5.2</v>
      </c>
      <c r="J7" s="58">
        <f aca="true" t="shared" si="0" ref="J7:J36">IF(B7="","",AC7)</f>
        <v>16</v>
      </c>
      <c r="K7" s="59">
        <v>5.3</v>
      </c>
      <c r="L7" s="59">
        <v>6</v>
      </c>
      <c r="M7" s="59">
        <v>5</v>
      </c>
      <c r="N7" s="59">
        <v>5.4</v>
      </c>
      <c r="O7" s="59">
        <v>5.4</v>
      </c>
      <c r="P7" s="59">
        <v>1.1</v>
      </c>
      <c r="Q7" s="58">
        <f aca="true" t="shared" si="1" ref="Q7:Q36">IF(B7="","",P7+AJ7)</f>
        <v>17.200000000000003</v>
      </c>
      <c r="R7" s="58">
        <f aca="true" t="shared" si="2" ref="R7:R36">IF(B7="","",ROUND(AC7+P7+AJ7,1))</f>
        <v>33.2</v>
      </c>
      <c r="S7" s="4">
        <f aca="true" t="shared" si="3" ref="S7:S36">IF(B7="","",RANK(AO7,AO$7:AO$36,0))</f>
        <v>13</v>
      </c>
      <c r="T7" s="2">
        <f aca="true" t="shared" si="4" ref="T7:T36">IF(S7&lt;=10,"決勝進出","")</f>
      </c>
      <c r="U7" s="9"/>
      <c r="V7" s="9">
        <f aca="true" t="shared" si="5" ref="V7:V36">RANK(R7,R$7:R$36,0)</f>
        <v>13</v>
      </c>
      <c r="W7" s="9"/>
      <c r="X7" s="16">
        <f aca="true" t="shared" si="6" ref="X7:X36">IF(E7="",0,LARGE($E7:$I7,1))</f>
        <v>5.4</v>
      </c>
      <c r="Y7" s="16">
        <f aca="true" t="shared" si="7" ref="Y7:Y36">IF(F7="",0,LARGE($E7:$I7,2))</f>
        <v>5.4</v>
      </c>
      <c r="Z7" s="16">
        <f aca="true" t="shared" si="8" ref="Z7:Z36">IF(G7="",0,LARGE($E7:$I7,3))</f>
        <v>5.4</v>
      </c>
      <c r="AA7" s="16">
        <f aca="true" t="shared" si="9" ref="AA7:AA36">IF(H7="",0,LARGE($E7:$I7,4))</f>
        <v>5.2</v>
      </c>
      <c r="AB7" s="16">
        <f aca="true" t="shared" si="10" ref="AB7:AB36">IF(I7="",0,LARGE($E7:$I7,5))</f>
        <v>5.1</v>
      </c>
      <c r="AC7" s="17">
        <f aca="true" t="shared" si="11" ref="AC7:AC36">SUM(Y7:AA7)</f>
        <v>16</v>
      </c>
      <c r="AD7" s="17"/>
      <c r="AE7" s="16">
        <f aca="true" t="shared" si="12" ref="AE7:AE36">IF(K7="",0,LARGE($K7:$O7,1))</f>
        <v>6</v>
      </c>
      <c r="AF7" s="16">
        <f aca="true" t="shared" si="13" ref="AF7:AF36">IF(L7="",0,LARGE($K7:$O7,2))</f>
        <v>5.4</v>
      </c>
      <c r="AG7" s="16">
        <f aca="true" t="shared" si="14" ref="AG7:AG36">IF(M7="",0,LARGE($K7:$O7,3))</f>
        <v>5.4</v>
      </c>
      <c r="AH7" s="16">
        <f aca="true" t="shared" si="15" ref="AH7:AH36">IF(N7="",0,LARGE($K7:$O7,4))</f>
        <v>5.3</v>
      </c>
      <c r="AI7" s="16">
        <f aca="true" t="shared" si="16" ref="AI7:AI36">IF(O7="",0,LARGE($K7:$O7,5))</f>
        <v>5</v>
      </c>
      <c r="AJ7" s="17">
        <f aca="true" t="shared" si="17" ref="AJ7:AJ36">SUM(AF7:AH7)</f>
        <v>16.1</v>
      </c>
      <c r="AK7" s="18"/>
      <c r="AL7" s="9">
        <f aca="true" t="shared" si="18" ref="AL7:AL36">IF(R7="",0,R7*1000000)</f>
        <v>33200000.000000004</v>
      </c>
      <c r="AM7" s="9">
        <f aca="true" t="shared" si="19" ref="AM7:AM36">IF(Q7="",0,Q7*1000)</f>
        <v>17200.000000000004</v>
      </c>
      <c r="AN7" s="19">
        <f aca="true" t="shared" si="20" ref="AN7:AN36">SUM(K7:O7)/1000</f>
        <v>0.027100000000000003</v>
      </c>
      <c r="AO7" s="19">
        <f aca="true" t="shared" si="21" ref="AO7:AO36">ROUND(AL7+AM7-P7+AN7,4)</f>
        <v>33217198.9271</v>
      </c>
      <c r="AP7" s="17"/>
      <c r="AQ7" s="9"/>
    </row>
    <row r="8" spans="1:43" ht="18" customHeight="1">
      <c r="A8" s="4">
        <v>2</v>
      </c>
      <c r="B8" s="88" t="s">
        <v>152</v>
      </c>
      <c r="C8" s="88">
        <v>6</v>
      </c>
      <c r="D8" s="83" t="s">
        <v>137</v>
      </c>
      <c r="E8" s="57">
        <v>7.4</v>
      </c>
      <c r="F8" s="57">
        <v>6.9</v>
      </c>
      <c r="G8" s="57">
        <v>7.3</v>
      </c>
      <c r="H8" s="57">
        <v>6.9</v>
      </c>
      <c r="I8" s="57">
        <v>6.6</v>
      </c>
      <c r="J8" s="58">
        <f t="shared" si="0"/>
        <v>21.1</v>
      </c>
      <c r="K8" s="59">
        <v>6.7</v>
      </c>
      <c r="L8" s="59">
        <v>6.4</v>
      </c>
      <c r="M8" s="59">
        <v>6.4</v>
      </c>
      <c r="N8" s="59">
        <v>6.3</v>
      </c>
      <c r="O8" s="59">
        <v>6.3</v>
      </c>
      <c r="P8" s="59">
        <v>3.6</v>
      </c>
      <c r="Q8" s="58">
        <f t="shared" si="1"/>
        <v>22.700000000000003</v>
      </c>
      <c r="R8" s="58">
        <f t="shared" si="2"/>
        <v>43.8</v>
      </c>
      <c r="S8" s="4">
        <f t="shared" si="3"/>
        <v>7</v>
      </c>
      <c r="T8" s="2" t="str">
        <f t="shared" si="4"/>
        <v>決勝進出</v>
      </c>
      <c r="U8" s="9"/>
      <c r="V8" s="9">
        <f t="shared" si="5"/>
        <v>7</v>
      </c>
      <c r="W8" s="9"/>
      <c r="X8" s="16">
        <f t="shared" si="6"/>
        <v>7.4</v>
      </c>
      <c r="Y8" s="16">
        <f t="shared" si="7"/>
        <v>7.3</v>
      </c>
      <c r="Z8" s="16">
        <f t="shared" si="8"/>
        <v>6.9</v>
      </c>
      <c r="AA8" s="16">
        <f t="shared" si="9"/>
        <v>6.9</v>
      </c>
      <c r="AB8" s="16">
        <f t="shared" si="10"/>
        <v>6.6</v>
      </c>
      <c r="AC8" s="17">
        <f t="shared" si="11"/>
        <v>21.1</v>
      </c>
      <c r="AD8" s="17"/>
      <c r="AE8" s="16">
        <f t="shared" si="12"/>
        <v>6.7</v>
      </c>
      <c r="AF8" s="16">
        <f t="shared" si="13"/>
        <v>6.4</v>
      </c>
      <c r="AG8" s="16">
        <f t="shared" si="14"/>
        <v>6.4</v>
      </c>
      <c r="AH8" s="16">
        <f t="shared" si="15"/>
        <v>6.3</v>
      </c>
      <c r="AI8" s="16">
        <f t="shared" si="16"/>
        <v>6.3</v>
      </c>
      <c r="AJ8" s="17">
        <f t="shared" si="17"/>
        <v>19.1</v>
      </c>
      <c r="AK8" s="18"/>
      <c r="AL8" s="9">
        <f t="shared" si="18"/>
        <v>43800000</v>
      </c>
      <c r="AM8" s="9">
        <f t="shared" si="19"/>
        <v>22700.000000000004</v>
      </c>
      <c r="AN8" s="19">
        <f t="shared" si="20"/>
        <v>0.032100000000000004</v>
      </c>
      <c r="AO8" s="19">
        <f t="shared" si="21"/>
        <v>43822696.4321</v>
      </c>
      <c r="AP8" s="17"/>
      <c r="AQ8" s="9"/>
    </row>
    <row r="9" spans="1:43" ht="18" customHeight="1">
      <c r="A9" s="4">
        <v>3</v>
      </c>
      <c r="B9" s="88" t="s">
        <v>153</v>
      </c>
      <c r="C9" s="103">
        <v>6</v>
      </c>
      <c r="D9" s="88" t="s">
        <v>88</v>
      </c>
      <c r="E9" s="57">
        <v>7.1</v>
      </c>
      <c r="F9" s="57">
        <v>7</v>
      </c>
      <c r="G9" s="57">
        <v>6.9</v>
      </c>
      <c r="H9" s="57">
        <v>6.8</v>
      </c>
      <c r="I9" s="57">
        <v>6.9</v>
      </c>
      <c r="J9" s="58">
        <f t="shared" si="0"/>
        <v>20.8</v>
      </c>
      <c r="K9" s="59">
        <v>7</v>
      </c>
      <c r="L9" s="59">
        <v>7.2</v>
      </c>
      <c r="M9" s="59">
        <v>7.1</v>
      </c>
      <c r="N9" s="59">
        <v>7.1</v>
      </c>
      <c r="O9" s="59">
        <v>7.4</v>
      </c>
      <c r="P9" s="59">
        <v>1.3</v>
      </c>
      <c r="Q9" s="58">
        <f t="shared" si="1"/>
        <v>22.7</v>
      </c>
      <c r="R9" s="58">
        <f t="shared" si="2"/>
        <v>43.5</v>
      </c>
      <c r="S9" s="4">
        <f t="shared" si="3"/>
        <v>8</v>
      </c>
      <c r="T9" s="2" t="str">
        <f t="shared" si="4"/>
        <v>決勝進出</v>
      </c>
      <c r="U9" s="9"/>
      <c r="V9" s="9">
        <f t="shared" si="5"/>
        <v>8</v>
      </c>
      <c r="W9" s="9"/>
      <c r="X9" s="16">
        <f t="shared" si="6"/>
        <v>7.1</v>
      </c>
      <c r="Y9" s="16">
        <f t="shared" si="7"/>
        <v>7</v>
      </c>
      <c r="Z9" s="16">
        <f t="shared" si="8"/>
        <v>6.9</v>
      </c>
      <c r="AA9" s="16">
        <f t="shared" si="9"/>
        <v>6.9</v>
      </c>
      <c r="AB9" s="16">
        <f t="shared" si="10"/>
        <v>6.8</v>
      </c>
      <c r="AC9" s="17">
        <f t="shared" si="11"/>
        <v>20.8</v>
      </c>
      <c r="AD9" s="17"/>
      <c r="AE9" s="16">
        <f t="shared" si="12"/>
        <v>7.4</v>
      </c>
      <c r="AF9" s="16">
        <f t="shared" si="13"/>
        <v>7.2</v>
      </c>
      <c r="AG9" s="16">
        <f t="shared" si="14"/>
        <v>7.1</v>
      </c>
      <c r="AH9" s="16">
        <f t="shared" si="15"/>
        <v>7.1</v>
      </c>
      <c r="AI9" s="16">
        <f t="shared" si="16"/>
        <v>7</v>
      </c>
      <c r="AJ9" s="17">
        <f t="shared" si="17"/>
        <v>21.4</v>
      </c>
      <c r="AK9" s="18"/>
      <c r="AL9" s="9">
        <f t="shared" si="18"/>
        <v>43500000</v>
      </c>
      <c r="AM9" s="9">
        <f t="shared" si="19"/>
        <v>22700</v>
      </c>
      <c r="AN9" s="19">
        <f t="shared" si="20"/>
        <v>0.0358</v>
      </c>
      <c r="AO9" s="19">
        <f t="shared" si="21"/>
        <v>43522698.7358</v>
      </c>
      <c r="AP9" s="17"/>
      <c r="AQ9" s="9"/>
    </row>
    <row r="10" spans="1:43" ht="18" customHeight="1">
      <c r="A10" s="4">
        <v>4</v>
      </c>
      <c r="B10" s="86" t="s">
        <v>154</v>
      </c>
      <c r="C10" s="106">
        <v>6</v>
      </c>
      <c r="D10" s="107" t="s">
        <v>115</v>
      </c>
      <c r="E10" s="57">
        <v>7.2</v>
      </c>
      <c r="F10" s="57">
        <v>7</v>
      </c>
      <c r="G10" s="57">
        <v>7.4</v>
      </c>
      <c r="H10" s="57">
        <v>7.3</v>
      </c>
      <c r="I10" s="57">
        <v>7.2</v>
      </c>
      <c r="J10" s="58">
        <f t="shared" si="0"/>
        <v>21.7</v>
      </c>
      <c r="K10" s="59">
        <v>7</v>
      </c>
      <c r="L10" s="59">
        <v>6.8</v>
      </c>
      <c r="M10" s="59">
        <v>7.6</v>
      </c>
      <c r="N10" s="59">
        <v>7.3</v>
      </c>
      <c r="O10" s="59">
        <v>6.9</v>
      </c>
      <c r="P10" s="59">
        <v>2.4</v>
      </c>
      <c r="Q10" s="58">
        <f t="shared" si="1"/>
        <v>23.6</v>
      </c>
      <c r="R10" s="58">
        <f t="shared" si="2"/>
        <v>45.3</v>
      </c>
      <c r="S10" s="4">
        <f t="shared" si="3"/>
        <v>4</v>
      </c>
      <c r="T10" s="2" t="str">
        <f t="shared" si="4"/>
        <v>決勝進出</v>
      </c>
      <c r="U10" s="9"/>
      <c r="V10" s="9">
        <f t="shared" si="5"/>
        <v>4</v>
      </c>
      <c r="W10" s="9"/>
      <c r="X10" s="16">
        <f t="shared" si="6"/>
        <v>7.4</v>
      </c>
      <c r="Y10" s="16">
        <f t="shared" si="7"/>
        <v>7.3</v>
      </c>
      <c r="Z10" s="16">
        <f t="shared" si="8"/>
        <v>7.2</v>
      </c>
      <c r="AA10" s="16">
        <f t="shared" si="9"/>
        <v>7.2</v>
      </c>
      <c r="AB10" s="16">
        <f t="shared" si="10"/>
        <v>7</v>
      </c>
      <c r="AC10" s="17">
        <f t="shared" si="11"/>
        <v>21.7</v>
      </c>
      <c r="AD10" s="17"/>
      <c r="AE10" s="16">
        <f t="shared" si="12"/>
        <v>7.6</v>
      </c>
      <c r="AF10" s="16">
        <f t="shared" si="13"/>
        <v>7.3</v>
      </c>
      <c r="AG10" s="16">
        <f t="shared" si="14"/>
        <v>7</v>
      </c>
      <c r="AH10" s="16">
        <f t="shared" si="15"/>
        <v>6.9</v>
      </c>
      <c r="AI10" s="16">
        <f t="shared" si="16"/>
        <v>6.8</v>
      </c>
      <c r="AJ10" s="17">
        <f t="shared" si="17"/>
        <v>21.200000000000003</v>
      </c>
      <c r="AK10" s="18"/>
      <c r="AL10" s="9">
        <f t="shared" si="18"/>
        <v>45300000</v>
      </c>
      <c r="AM10" s="9">
        <f t="shared" si="19"/>
        <v>23600</v>
      </c>
      <c r="AN10" s="19">
        <f t="shared" si="20"/>
        <v>0.0356</v>
      </c>
      <c r="AO10" s="19">
        <f t="shared" si="21"/>
        <v>45323597.6356</v>
      </c>
      <c r="AP10" s="17"/>
      <c r="AQ10" s="9"/>
    </row>
    <row r="11" spans="1:43" ht="18" customHeight="1">
      <c r="A11" s="4">
        <v>5</v>
      </c>
      <c r="B11" s="98" t="s">
        <v>155</v>
      </c>
      <c r="C11" s="95">
        <v>5</v>
      </c>
      <c r="D11" s="88" t="s">
        <v>120</v>
      </c>
      <c r="E11" s="57">
        <v>7.2</v>
      </c>
      <c r="F11" s="57">
        <v>7.2</v>
      </c>
      <c r="G11" s="57">
        <v>7.5</v>
      </c>
      <c r="H11" s="57">
        <v>7.5</v>
      </c>
      <c r="I11" s="57">
        <v>7.4</v>
      </c>
      <c r="J11" s="58">
        <f t="shared" si="0"/>
        <v>22.1</v>
      </c>
      <c r="K11" s="59">
        <v>6.9</v>
      </c>
      <c r="L11" s="59">
        <v>6.9</v>
      </c>
      <c r="M11" s="59">
        <v>7.1</v>
      </c>
      <c r="N11" s="59">
        <v>7.5</v>
      </c>
      <c r="O11" s="59">
        <v>7.4</v>
      </c>
      <c r="P11" s="59">
        <v>1.6</v>
      </c>
      <c r="Q11" s="58">
        <f t="shared" si="1"/>
        <v>23</v>
      </c>
      <c r="R11" s="58">
        <f t="shared" si="2"/>
        <v>45.1</v>
      </c>
      <c r="S11" s="4">
        <f t="shared" si="3"/>
        <v>5</v>
      </c>
      <c r="T11" s="2" t="str">
        <f t="shared" si="4"/>
        <v>決勝進出</v>
      </c>
      <c r="U11" s="9"/>
      <c r="V11" s="9">
        <f t="shared" si="5"/>
        <v>5</v>
      </c>
      <c r="W11" s="9"/>
      <c r="X11" s="16">
        <f t="shared" si="6"/>
        <v>7.5</v>
      </c>
      <c r="Y11" s="16">
        <f t="shared" si="7"/>
        <v>7.5</v>
      </c>
      <c r="Z11" s="16">
        <f t="shared" si="8"/>
        <v>7.4</v>
      </c>
      <c r="AA11" s="16">
        <f t="shared" si="9"/>
        <v>7.2</v>
      </c>
      <c r="AB11" s="16">
        <f t="shared" si="10"/>
        <v>7.2</v>
      </c>
      <c r="AC11" s="17">
        <f t="shared" si="11"/>
        <v>22.1</v>
      </c>
      <c r="AD11" s="17"/>
      <c r="AE11" s="16">
        <f t="shared" si="12"/>
        <v>7.5</v>
      </c>
      <c r="AF11" s="16">
        <f t="shared" si="13"/>
        <v>7.4</v>
      </c>
      <c r="AG11" s="16">
        <f t="shared" si="14"/>
        <v>7.1</v>
      </c>
      <c r="AH11" s="16">
        <f t="shared" si="15"/>
        <v>6.9</v>
      </c>
      <c r="AI11" s="16">
        <f t="shared" si="16"/>
        <v>6.9</v>
      </c>
      <c r="AJ11" s="17">
        <f t="shared" si="17"/>
        <v>21.4</v>
      </c>
      <c r="AK11" s="18"/>
      <c r="AL11" s="9">
        <f t="shared" si="18"/>
        <v>45100000</v>
      </c>
      <c r="AM11" s="9">
        <f t="shared" si="19"/>
        <v>23000</v>
      </c>
      <c r="AN11" s="19">
        <f t="shared" si="20"/>
        <v>0.0358</v>
      </c>
      <c r="AO11" s="19">
        <f t="shared" si="21"/>
        <v>45122998.4358</v>
      </c>
      <c r="AP11" s="17"/>
      <c r="AQ11" s="9"/>
    </row>
    <row r="12" spans="1:43" ht="18" customHeight="1">
      <c r="A12" s="4">
        <v>6</v>
      </c>
      <c r="B12" s="108" t="s">
        <v>156</v>
      </c>
      <c r="C12" s="109">
        <v>4</v>
      </c>
      <c r="D12" s="88" t="s">
        <v>151</v>
      </c>
      <c r="E12" s="57">
        <v>7</v>
      </c>
      <c r="F12" s="57">
        <v>6.9</v>
      </c>
      <c r="G12" s="57">
        <v>7</v>
      </c>
      <c r="H12" s="57">
        <v>7</v>
      </c>
      <c r="I12" s="57">
        <v>6.8</v>
      </c>
      <c r="J12" s="58">
        <f t="shared" si="0"/>
        <v>20.9</v>
      </c>
      <c r="K12" s="59">
        <v>7</v>
      </c>
      <c r="L12" s="59">
        <v>6.9</v>
      </c>
      <c r="M12" s="59">
        <v>7.3</v>
      </c>
      <c r="N12" s="59">
        <v>6.8</v>
      </c>
      <c r="O12" s="59">
        <v>6.9</v>
      </c>
      <c r="P12" s="59">
        <v>1.2</v>
      </c>
      <c r="Q12" s="58">
        <f t="shared" si="1"/>
        <v>22</v>
      </c>
      <c r="R12" s="58">
        <f t="shared" si="2"/>
        <v>42.9</v>
      </c>
      <c r="S12" s="4">
        <f t="shared" si="3"/>
        <v>9</v>
      </c>
      <c r="T12" s="2" t="str">
        <f t="shared" si="4"/>
        <v>決勝進出</v>
      </c>
      <c r="U12" s="9"/>
      <c r="V12" s="9">
        <f t="shared" si="5"/>
        <v>9</v>
      </c>
      <c r="W12" s="9"/>
      <c r="X12" s="16">
        <f t="shared" si="6"/>
        <v>7</v>
      </c>
      <c r="Y12" s="16">
        <f t="shared" si="7"/>
        <v>7</v>
      </c>
      <c r="Z12" s="16">
        <f t="shared" si="8"/>
        <v>7</v>
      </c>
      <c r="AA12" s="16">
        <f t="shared" si="9"/>
        <v>6.9</v>
      </c>
      <c r="AB12" s="16">
        <f t="shared" si="10"/>
        <v>6.8</v>
      </c>
      <c r="AC12" s="17">
        <f t="shared" si="11"/>
        <v>20.9</v>
      </c>
      <c r="AD12" s="17"/>
      <c r="AE12" s="16">
        <f t="shared" si="12"/>
        <v>7.3</v>
      </c>
      <c r="AF12" s="16">
        <f t="shared" si="13"/>
        <v>7</v>
      </c>
      <c r="AG12" s="16">
        <f t="shared" si="14"/>
        <v>6.9</v>
      </c>
      <c r="AH12" s="16">
        <f t="shared" si="15"/>
        <v>6.9</v>
      </c>
      <c r="AI12" s="16">
        <f t="shared" si="16"/>
        <v>6.8</v>
      </c>
      <c r="AJ12" s="17">
        <f t="shared" si="17"/>
        <v>20.8</v>
      </c>
      <c r="AK12" s="18"/>
      <c r="AL12" s="9">
        <f t="shared" si="18"/>
        <v>42900000</v>
      </c>
      <c r="AM12" s="9">
        <f t="shared" si="19"/>
        <v>22000</v>
      </c>
      <c r="AN12" s="19">
        <f t="shared" si="20"/>
        <v>0.0349</v>
      </c>
      <c r="AO12" s="19">
        <f t="shared" si="21"/>
        <v>42921998.8349</v>
      </c>
      <c r="AP12" s="17"/>
      <c r="AQ12" s="9"/>
    </row>
    <row r="13" spans="1:44" ht="18" customHeight="1">
      <c r="A13" s="4">
        <v>7</v>
      </c>
      <c r="B13" s="86" t="s">
        <v>157</v>
      </c>
      <c r="C13" s="106">
        <v>6</v>
      </c>
      <c r="D13" s="88" t="s">
        <v>88</v>
      </c>
      <c r="E13" s="57">
        <v>8</v>
      </c>
      <c r="F13" s="57">
        <v>7.8</v>
      </c>
      <c r="G13" s="57">
        <v>7.8</v>
      </c>
      <c r="H13" s="57">
        <v>7.1</v>
      </c>
      <c r="I13" s="57">
        <v>7.7</v>
      </c>
      <c r="J13" s="58">
        <f t="shared" si="0"/>
        <v>23.3</v>
      </c>
      <c r="K13" s="59">
        <v>7.9</v>
      </c>
      <c r="L13" s="59">
        <v>7.5</v>
      </c>
      <c r="M13" s="59">
        <v>8.3</v>
      </c>
      <c r="N13" s="59">
        <v>7.2</v>
      </c>
      <c r="O13" s="59">
        <v>7.3</v>
      </c>
      <c r="P13" s="59">
        <v>6</v>
      </c>
      <c r="Q13" s="58">
        <f t="shared" si="1"/>
        <v>28.7</v>
      </c>
      <c r="R13" s="58">
        <f t="shared" si="2"/>
        <v>52</v>
      </c>
      <c r="S13" s="4">
        <f t="shared" si="3"/>
        <v>1</v>
      </c>
      <c r="T13" s="2" t="str">
        <f t="shared" si="4"/>
        <v>決勝進出</v>
      </c>
      <c r="U13" s="9"/>
      <c r="V13" s="9">
        <f t="shared" si="5"/>
        <v>1</v>
      </c>
      <c r="W13" s="9"/>
      <c r="X13" s="16">
        <f t="shared" si="6"/>
        <v>8</v>
      </c>
      <c r="Y13" s="16">
        <f t="shared" si="7"/>
        <v>7.8</v>
      </c>
      <c r="Z13" s="16">
        <f t="shared" si="8"/>
        <v>7.8</v>
      </c>
      <c r="AA13" s="16">
        <f t="shared" si="9"/>
        <v>7.7</v>
      </c>
      <c r="AB13" s="16">
        <f t="shared" si="10"/>
        <v>7.1</v>
      </c>
      <c r="AC13" s="17">
        <f t="shared" si="11"/>
        <v>23.3</v>
      </c>
      <c r="AD13" s="17"/>
      <c r="AE13" s="16">
        <f t="shared" si="12"/>
        <v>8.3</v>
      </c>
      <c r="AF13" s="16">
        <f t="shared" si="13"/>
        <v>7.9</v>
      </c>
      <c r="AG13" s="16">
        <f t="shared" si="14"/>
        <v>7.5</v>
      </c>
      <c r="AH13" s="16">
        <f t="shared" si="15"/>
        <v>7.3</v>
      </c>
      <c r="AI13" s="16">
        <f t="shared" si="16"/>
        <v>7.2</v>
      </c>
      <c r="AJ13" s="17">
        <f t="shared" si="17"/>
        <v>22.7</v>
      </c>
      <c r="AK13" s="18"/>
      <c r="AL13" s="9">
        <f t="shared" si="18"/>
        <v>52000000</v>
      </c>
      <c r="AM13" s="9">
        <f t="shared" si="19"/>
        <v>28700</v>
      </c>
      <c r="AN13" s="19">
        <f t="shared" si="20"/>
        <v>0.038200000000000005</v>
      </c>
      <c r="AO13" s="19">
        <f t="shared" si="21"/>
        <v>52028694.0382</v>
      </c>
      <c r="AP13" s="17"/>
      <c r="AQ13" s="9"/>
      <c r="AR13" s="20"/>
    </row>
    <row r="14" spans="1:43" ht="18" customHeight="1">
      <c r="A14" s="4">
        <v>8</v>
      </c>
      <c r="B14" s="110" t="s">
        <v>158</v>
      </c>
      <c r="C14" s="109">
        <v>4</v>
      </c>
      <c r="D14" s="88" t="s">
        <v>151</v>
      </c>
      <c r="E14" s="57">
        <v>6.1</v>
      </c>
      <c r="F14" s="57">
        <v>6</v>
      </c>
      <c r="G14" s="57">
        <v>6.4</v>
      </c>
      <c r="H14" s="57">
        <v>6.3</v>
      </c>
      <c r="I14" s="57">
        <v>6</v>
      </c>
      <c r="J14" s="58">
        <f t="shared" si="0"/>
        <v>18.4</v>
      </c>
      <c r="K14" s="59">
        <v>6</v>
      </c>
      <c r="L14" s="59">
        <v>5.9</v>
      </c>
      <c r="M14" s="59">
        <v>6.3</v>
      </c>
      <c r="N14" s="59">
        <v>6.2</v>
      </c>
      <c r="O14" s="59">
        <v>5.7</v>
      </c>
      <c r="P14" s="59">
        <v>1.2</v>
      </c>
      <c r="Q14" s="58">
        <f t="shared" si="1"/>
        <v>19.3</v>
      </c>
      <c r="R14" s="58">
        <f t="shared" si="2"/>
        <v>37.7</v>
      </c>
      <c r="S14" s="4">
        <f t="shared" si="3"/>
        <v>11</v>
      </c>
      <c r="T14" s="2">
        <f t="shared" si="4"/>
      </c>
      <c r="U14" s="9"/>
      <c r="V14" s="9">
        <f t="shared" si="5"/>
        <v>11</v>
      </c>
      <c r="W14" s="21"/>
      <c r="X14" s="16">
        <f t="shared" si="6"/>
        <v>6.4</v>
      </c>
      <c r="Y14" s="16">
        <f t="shared" si="7"/>
        <v>6.3</v>
      </c>
      <c r="Z14" s="16">
        <f t="shared" si="8"/>
        <v>6.1</v>
      </c>
      <c r="AA14" s="16">
        <f t="shared" si="9"/>
        <v>6</v>
      </c>
      <c r="AB14" s="16">
        <f t="shared" si="10"/>
        <v>6</v>
      </c>
      <c r="AC14" s="16">
        <f t="shared" si="11"/>
        <v>18.4</v>
      </c>
      <c r="AD14" s="16"/>
      <c r="AE14" s="16">
        <f t="shared" si="12"/>
        <v>6.3</v>
      </c>
      <c r="AF14" s="16">
        <f t="shared" si="13"/>
        <v>6.2</v>
      </c>
      <c r="AG14" s="16">
        <f t="shared" si="14"/>
        <v>6</v>
      </c>
      <c r="AH14" s="16">
        <f t="shared" si="15"/>
        <v>5.9</v>
      </c>
      <c r="AI14" s="16">
        <f t="shared" si="16"/>
        <v>5.7</v>
      </c>
      <c r="AJ14" s="16">
        <f t="shared" si="17"/>
        <v>18.1</v>
      </c>
      <c r="AK14" s="22"/>
      <c r="AL14" s="9">
        <f t="shared" si="18"/>
        <v>37700000</v>
      </c>
      <c r="AM14" s="9">
        <f t="shared" si="19"/>
        <v>19300</v>
      </c>
      <c r="AN14" s="19">
        <f t="shared" si="20"/>
        <v>0.0301</v>
      </c>
      <c r="AO14" s="19">
        <f t="shared" si="21"/>
        <v>37719298.8301</v>
      </c>
      <c r="AP14" s="17"/>
      <c r="AQ14" s="9"/>
    </row>
    <row r="15" spans="1:43" ht="18" customHeight="1">
      <c r="A15" s="4">
        <v>9</v>
      </c>
      <c r="B15" s="86" t="s">
        <v>159</v>
      </c>
      <c r="C15" s="106">
        <v>4</v>
      </c>
      <c r="D15" s="88" t="s">
        <v>115</v>
      </c>
      <c r="E15" s="57">
        <v>6.6</v>
      </c>
      <c r="F15" s="57">
        <v>6.5</v>
      </c>
      <c r="G15" s="57">
        <v>6.9</v>
      </c>
      <c r="H15" s="155">
        <v>6.7</v>
      </c>
      <c r="I15" s="57">
        <v>6.4</v>
      </c>
      <c r="J15" s="58">
        <f t="shared" si="0"/>
        <v>19.8</v>
      </c>
      <c r="K15" s="59">
        <v>6.7</v>
      </c>
      <c r="L15" s="59">
        <v>6.8</v>
      </c>
      <c r="M15" s="59">
        <v>7.1</v>
      </c>
      <c r="N15" s="59">
        <v>6.3</v>
      </c>
      <c r="O15" s="59">
        <v>6.3</v>
      </c>
      <c r="P15" s="59">
        <v>1.3</v>
      </c>
      <c r="Q15" s="58">
        <f t="shared" si="1"/>
        <v>21.1</v>
      </c>
      <c r="R15" s="58">
        <f t="shared" si="2"/>
        <v>40.9</v>
      </c>
      <c r="S15" s="4">
        <f t="shared" si="3"/>
        <v>10</v>
      </c>
      <c r="T15" s="2" t="str">
        <f t="shared" si="4"/>
        <v>決勝進出</v>
      </c>
      <c r="U15" s="9"/>
      <c r="V15" s="9">
        <f t="shared" si="5"/>
        <v>10</v>
      </c>
      <c r="W15" s="21"/>
      <c r="X15" s="16">
        <f t="shared" si="6"/>
        <v>6.9</v>
      </c>
      <c r="Y15" s="16">
        <f t="shared" si="7"/>
        <v>6.7</v>
      </c>
      <c r="Z15" s="16">
        <f t="shared" si="8"/>
        <v>6.6</v>
      </c>
      <c r="AA15" s="16">
        <f t="shared" si="9"/>
        <v>6.5</v>
      </c>
      <c r="AB15" s="16">
        <f t="shared" si="10"/>
        <v>6.4</v>
      </c>
      <c r="AC15" s="16">
        <f t="shared" si="11"/>
        <v>19.8</v>
      </c>
      <c r="AD15" s="16"/>
      <c r="AE15" s="16">
        <f t="shared" si="12"/>
        <v>7.1</v>
      </c>
      <c r="AF15" s="16">
        <f t="shared" si="13"/>
        <v>6.8</v>
      </c>
      <c r="AG15" s="16">
        <f t="shared" si="14"/>
        <v>6.7</v>
      </c>
      <c r="AH15" s="16">
        <f t="shared" si="15"/>
        <v>6.3</v>
      </c>
      <c r="AI15" s="16">
        <f t="shared" si="16"/>
        <v>6.3</v>
      </c>
      <c r="AJ15" s="16">
        <f t="shared" si="17"/>
        <v>19.8</v>
      </c>
      <c r="AK15" s="22"/>
      <c r="AL15" s="9">
        <f t="shared" si="18"/>
        <v>40900000</v>
      </c>
      <c r="AM15" s="9">
        <f t="shared" si="19"/>
        <v>21100</v>
      </c>
      <c r="AN15" s="19">
        <f t="shared" si="20"/>
        <v>0.0332</v>
      </c>
      <c r="AO15" s="19">
        <f t="shared" si="21"/>
        <v>40921098.7332</v>
      </c>
      <c r="AP15" s="17"/>
      <c r="AQ15" s="9"/>
    </row>
    <row r="16" spans="1:43" ht="18" customHeight="1">
      <c r="A16" s="4">
        <v>10</v>
      </c>
      <c r="B16" s="98" t="s">
        <v>160</v>
      </c>
      <c r="C16" s="95">
        <v>5</v>
      </c>
      <c r="D16" s="88" t="s">
        <v>129</v>
      </c>
      <c r="E16" s="57">
        <v>7.7</v>
      </c>
      <c r="F16" s="57">
        <v>7.3</v>
      </c>
      <c r="G16" s="57">
        <v>7.9</v>
      </c>
      <c r="H16" s="57">
        <v>7.7</v>
      </c>
      <c r="I16" s="57">
        <v>7.7</v>
      </c>
      <c r="J16" s="58">
        <f t="shared" si="0"/>
        <v>23.1</v>
      </c>
      <c r="K16" s="59">
        <v>6.8</v>
      </c>
      <c r="L16" s="59">
        <v>6.8</v>
      </c>
      <c r="M16" s="59">
        <v>7.7</v>
      </c>
      <c r="N16" s="59">
        <v>6.6</v>
      </c>
      <c r="O16" s="59">
        <v>7.3</v>
      </c>
      <c r="P16" s="59">
        <v>3.3</v>
      </c>
      <c r="Q16" s="58">
        <f t="shared" si="1"/>
        <v>24.2</v>
      </c>
      <c r="R16" s="58">
        <f t="shared" si="2"/>
        <v>47.3</v>
      </c>
      <c r="S16" s="4">
        <f t="shared" si="3"/>
        <v>2</v>
      </c>
      <c r="T16" s="2" t="str">
        <f t="shared" si="4"/>
        <v>決勝進出</v>
      </c>
      <c r="U16" s="9"/>
      <c r="V16" s="9">
        <f t="shared" si="5"/>
        <v>2</v>
      </c>
      <c r="W16" s="9"/>
      <c r="X16" s="16">
        <f t="shared" si="6"/>
        <v>7.9</v>
      </c>
      <c r="Y16" s="16">
        <f t="shared" si="7"/>
        <v>7.7</v>
      </c>
      <c r="Z16" s="16">
        <f t="shared" si="8"/>
        <v>7.7</v>
      </c>
      <c r="AA16" s="16">
        <f t="shared" si="9"/>
        <v>7.7</v>
      </c>
      <c r="AB16" s="16">
        <f t="shared" si="10"/>
        <v>7.3</v>
      </c>
      <c r="AC16" s="17">
        <f t="shared" si="11"/>
        <v>23.1</v>
      </c>
      <c r="AD16" s="17"/>
      <c r="AE16" s="16">
        <f t="shared" si="12"/>
        <v>7.7</v>
      </c>
      <c r="AF16" s="16">
        <f t="shared" si="13"/>
        <v>7.3</v>
      </c>
      <c r="AG16" s="16">
        <f t="shared" si="14"/>
        <v>6.8</v>
      </c>
      <c r="AH16" s="16">
        <f t="shared" si="15"/>
        <v>6.8</v>
      </c>
      <c r="AI16" s="16">
        <f t="shared" si="16"/>
        <v>6.6</v>
      </c>
      <c r="AJ16" s="17">
        <f t="shared" si="17"/>
        <v>20.9</v>
      </c>
      <c r="AK16" s="18"/>
      <c r="AL16" s="9">
        <f t="shared" si="18"/>
        <v>47300000</v>
      </c>
      <c r="AM16" s="9">
        <f t="shared" si="19"/>
        <v>24200</v>
      </c>
      <c r="AN16" s="19">
        <f t="shared" si="20"/>
        <v>0.035199999999999995</v>
      </c>
      <c r="AO16" s="19">
        <f t="shared" si="21"/>
        <v>47324196.7352</v>
      </c>
      <c r="AP16" s="17"/>
      <c r="AQ16" s="9"/>
    </row>
    <row r="17" spans="1:43" ht="18" customHeight="1">
      <c r="A17" s="4">
        <v>11</v>
      </c>
      <c r="B17" s="86" t="s">
        <v>161</v>
      </c>
      <c r="C17" s="106">
        <v>5</v>
      </c>
      <c r="D17" s="88" t="s">
        <v>88</v>
      </c>
      <c r="E17" s="57">
        <v>7.5</v>
      </c>
      <c r="F17" s="57">
        <v>7.3</v>
      </c>
      <c r="G17" s="57">
        <v>7.8</v>
      </c>
      <c r="H17" s="57">
        <v>7.7</v>
      </c>
      <c r="I17" s="57">
        <v>7.5</v>
      </c>
      <c r="J17" s="58">
        <f t="shared" si="0"/>
        <v>22.7</v>
      </c>
      <c r="K17" s="59">
        <v>7.3</v>
      </c>
      <c r="L17" s="59">
        <v>7.5</v>
      </c>
      <c r="M17" s="59">
        <v>7.4</v>
      </c>
      <c r="N17" s="59">
        <v>7.6</v>
      </c>
      <c r="O17" s="59">
        <v>7.7</v>
      </c>
      <c r="P17" s="59">
        <v>1.3</v>
      </c>
      <c r="Q17" s="58">
        <f t="shared" si="1"/>
        <v>23.8</v>
      </c>
      <c r="R17" s="58">
        <f t="shared" si="2"/>
        <v>46.5</v>
      </c>
      <c r="S17" s="4">
        <f t="shared" si="3"/>
        <v>3</v>
      </c>
      <c r="T17" s="2" t="str">
        <f t="shared" si="4"/>
        <v>決勝進出</v>
      </c>
      <c r="U17" s="9"/>
      <c r="V17" s="9">
        <f t="shared" si="5"/>
        <v>3</v>
      </c>
      <c r="W17" s="9"/>
      <c r="X17" s="16">
        <f t="shared" si="6"/>
        <v>7.8</v>
      </c>
      <c r="Y17" s="16">
        <f t="shared" si="7"/>
        <v>7.7</v>
      </c>
      <c r="Z17" s="16">
        <f t="shared" si="8"/>
        <v>7.5</v>
      </c>
      <c r="AA17" s="16">
        <f t="shared" si="9"/>
        <v>7.5</v>
      </c>
      <c r="AB17" s="16">
        <f t="shared" si="10"/>
        <v>7.3</v>
      </c>
      <c r="AC17" s="17">
        <f t="shared" si="11"/>
        <v>22.7</v>
      </c>
      <c r="AD17" s="17"/>
      <c r="AE17" s="16">
        <f t="shared" si="12"/>
        <v>7.7</v>
      </c>
      <c r="AF17" s="16">
        <f t="shared" si="13"/>
        <v>7.6</v>
      </c>
      <c r="AG17" s="16">
        <f t="shared" si="14"/>
        <v>7.5</v>
      </c>
      <c r="AH17" s="16">
        <f t="shared" si="15"/>
        <v>7.4</v>
      </c>
      <c r="AI17" s="16">
        <f t="shared" si="16"/>
        <v>7.3</v>
      </c>
      <c r="AJ17" s="17">
        <f t="shared" si="17"/>
        <v>22.5</v>
      </c>
      <c r="AK17" s="18"/>
      <c r="AL17" s="9">
        <f t="shared" si="18"/>
        <v>46500000</v>
      </c>
      <c r="AM17" s="9">
        <f t="shared" si="19"/>
        <v>23800</v>
      </c>
      <c r="AN17" s="19">
        <f t="shared" si="20"/>
        <v>0.037500000000000006</v>
      </c>
      <c r="AO17" s="19">
        <f t="shared" si="21"/>
        <v>46523798.7375</v>
      </c>
      <c r="AP17" s="17"/>
      <c r="AQ17" s="9"/>
    </row>
    <row r="18" spans="1:43" ht="18" customHeight="1">
      <c r="A18" s="4">
        <v>12</v>
      </c>
      <c r="B18" s="98" t="s">
        <v>162</v>
      </c>
      <c r="C18" s="95">
        <v>5</v>
      </c>
      <c r="D18" s="88" t="s">
        <v>133</v>
      </c>
      <c r="E18" s="57">
        <v>2.4</v>
      </c>
      <c r="F18" s="57">
        <v>2.4</v>
      </c>
      <c r="G18" s="57">
        <v>2.3</v>
      </c>
      <c r="H18" s="57">
        <v>2.6</v>
      </c>
      <c r="I18" s="57">
        <v>2.9</v>
      </c>
      <c r="J18" s="58">
        <f t="shared" si="0"/>
        <v>7.4</v>
      </c>
      <c r="K18" s="59">
        <v>7.3</v>
      </c>
      <c r="L18" s="59">
        <v>7.1</v>
      </c>
      <c r="M18" s="59">
        <v>7</v>
      </c>
      <c r="N18" s="59">
        <v>7.4</v>
      </c>
      <c r="O18" s="59">
        <v>7.5</v>
      </c>
      <c r="P18" s="59">
        <v>1.3</v>
      </c>
      <c r="Q18" s="58">
        <f t="shared" si="1"/>
        <v>23.099999999999998</v>
      </c>
      <c r="R18" s="58">
        <f t="shared" si="2"/>
        <v>30.5</v>
      </c>
      <c r="S18" s="4">
        <f t="shared" si="3"/>
        <v>14</v>
      </c>
      <c r="T18" s="2">
        <f t="shared" si="4"/>
      </c>
      <c r="U18" s="9"/>
      <c r="V18" s="9">
        <f t="shared" si="5"/>
        <v>14</v>
      </c>
      <c r="W18" s="9"/>
      <c r="X18" s="16">
        <f t="shared" si="6"/>
        <v>2.9</v>
      </c>
      <c r="Y18" s="16">
        <f t="shared" si="7"/>
        <v>2.6</v>
      </c>
      <c r="Z18" s="16">
        <f t="shared" si="8"/>
        <v>2.4</v>
      </c>
      <c r="AA18" s="16">
        <f t="shared" si="9"/>
        <v>2.4</v>
      </c>
      <c r="AB18" s="16">
        <f t="shared" si="10"/>
        <v>2.3</v>
      </c>
      <c r="AC18" s="17">
        <f t="shared" si="11"/>
        <v>7.4</v>
      </c>
      <c r="AD18" s="17"/>
      <c r="AE18" s="16">
        <f t="shared" si="12"/>
        <v>7.5</v>
      </c>
      <c r="AF18" s="16">
        <f t="shared" si="13"/>
        <v>7.4</v>
      </c>
      <c r="AG18" s="16">
        <f t="shared" si="14"/>
        <v>7.3</v>
      </c>
      <c r="AH18" s="16">
        <f t="shared" si="15"/>
        <v>7.1</v>
      </c>
      <c r="AI18" s="16">
        <f t="shared" si="16"/>
        <v>7</v>
      </c>
      <c r="AJ18" s="17">
        <f t="shared" si="17"/>
        <v>21.799999999999997</v>
      </c>
      <c r="AK18" s="18"/>
      <c r="AL18" s="9">
        <f t="shared" si="18"/>
        <v>30500000</v>
      </c>
      <c r="AM18" s="9">
        <f t="shared" si="19"/>
        <v>23099.999999999996</v>
      </c>
      <c r="AN18" s="19">
        <f t="shared" si="20"/>
        <v>0.0363</v>
      </c>
      <c r="AO18" s="19">
        <f t="shared" si="21"/>
        <v>30523098.7363</v>
      </c>
      <c r="AP18" s="17"/>
      <c r="AQ18" s="9"/>
    </row>
    <row r="19" spans="1:43" ht="18" customHeight="1">
      <c r="A19" s="4">
        <v>13</v>
      </c>
      <c r="B19" s="86" t="s">
        <v>163</v>
      </c>
      <c r="C19" s="106">
        <v>6</v>
      </c>
      <c r="D19" s="88" t="s">
        <v>115</v>
      </c>
      <c r="E19" s="57">
        <v>7.2</v>
      </c>
      <c r="F19" s="57">
        <v>7.2</v>
      </c>
      <c r="G19" s="57">
        <v>7.6</v>
      </c>
      <c r="H19" s="57">
        <v>7.5</v>
      </c>
      <c r="I19" s="57">
        <v>7.3</v>
      </c>
      <c r="J19" s="58">
        <f t="shared" si="0"/>
        <v>22</v>
      </c>
      <c r="K19" s="59">
        <v>6.7</v>
      </c>
      <c r="L19" s="59">
        <v>7.3</v>
      </c>
      <c r="M19" s="59">
        <v>6.8</v>
      </c>
      <c r="N19" s="59">
        <v>6.9</v>
      </c>
      <c r="O19" s="59">
        <v>7</v>
      </c>
      <c r="P19" s="59">
        <v>1.7</v>
      </c>
      <c r="Q19" s="58">
        <f t="shared" si="1"/>
        <v>22.4</v>
      </c>
      <c r="R19" s="58">
        <f t="shared" si="2"/>
        <v>44.4</v>
      </c>
      <c r="S19" s="4">
        <f t="shared" si="3"/>
        <v>6</v>
      </c>
      <c r="T19" s="2" t="str">
        <f t="shared" si="4"/>
        <v>決勝進出</v>
      </c>
      <c r="U19" s="9"/>
      <c r="V19" s="9">
        <f t="shared" si="5"/>
        <v>6</v>
      </c>
      <c r="W19" s="9"/>
      <c r="X19" s="16">
        <f t="shared" si="6"/>
        <v>7.6</v>
      </c>
      <c r="Y19" s="16">
        <f t="shared" si="7"/>
        <v>7.5</v>
      </c>
      <c r="Z19" s="16">
        <f t="shared" si="8"/>
        <v>7.3</v>
      </c>
      <c r="AA19" s="16">
        <f t="shared" si="9"/>
        <v>7.2</v>
      </c>
      <c r="AB19" s="16">
        <f t="shared" si="10"/>
        <v>7.2</v>
      </c>
      <c r="AC19" s="17">
        <f t="shared" si="11"/>
        <v>22</v>
      </c>
      <c r="AD19" s="17"/>
      <c r="AE19" s="16">
        <f t="shared" si="12"/>
        <v>7.3</v>
      </c>
      <c r="AF19" s="16">
        <f t="shared" si="13"/>
        <v>7</v>
      </c>
      <c r="AG19" s="16">
        <f t="shared" si="14"/>
        <v>6.9</v>
      </c>
      <c r="AH19" s="16">
        <f t="shared" si="15"/>
        <v>6.8</v>
      </c>
      <c r="AI19" s="16">
        <f t="shared" si="16"/>
        <v>6.7</v>
      </c>
      <c r="AJ19" s="17">
        <f t="shared" si="17"/>
        <v>20.7</v>
      </c>
      <c r="AK19" s="18"/>
      <c r="AL19" s="9">
        <f t="shared" si="18"/>
        <v>44400000</v>
      </c>
      <c r="AM19" s="9">
        <f t="shared" si="19"/>
        <v>22400</v>
      </c>
      <c r="AN19" s="19">
        <f t="shared" si="20"/>
        <v>0.0347</v>
      </c>
      <c r="AO19" s="19">
        <f t="shared" si="21"/>
        <v>44422398.3347</v>
      </c>
      <c r="AP19" s="17"/>
      <c r="AQ19" s="9"/>
    </row>
    <row r="20" spans="1:43" ht="18" customHeight="1">
      <c r="A20" s="4">
        <v>14</v>
      </c>
      <c r="B20" s="83" t="s">
        <v>164</v>
      </c>
      <c r="C20" s="99">
        <v>5</v>
      </c>
      <c r="D20" s="88" t="s">
        <v>151</v>
      </c>
      <c r="E20" s="57">
        <v>6.2</v>
      </c>
      <c r="F20" s="57">
        <v>5.9</v>
      </c>
      <c r="G20" s="57">
        <v>6.6</v>
      </c>
      <c r="H20" s="57">
        <v>6.4</v>
      </c>
      <c r="I20" s="57">
        <v>5.9</v>
      </c>
      <c r="J20" s="58">
        <f t="shared" si="0"/>
        <v>18.5</v>
      </c>
      <c r="K20" s="59">
        <v>6.2</v>
      </c>
      <c r="L20" s="59">
        <v>5.9</v>
      </c>
      <c r="M20" s="59">
        <v>6.1</v>
      </c>
      <c r="N20" s="59">
        <v>6.3</v>
      </c>
      <c r="O20" s="59">
        <v>5.9</v>
      </c>
      <c r="P20" s="59">
        <v>1</v>
      </c>
      <c r="Q20" s="58">
        <f t="shared" si="1"/>
        <v>19.200000000000003</v>
      </c>
      <c r="R20" s="58">
        <f t="shared" si="2"/>
        <v>37.7</v>
      </c>
      <c r="S20" s="4">
        <f t="shared" si="3"/>
        <v>12</v>
      </c>
      <c r="T20" s="2">
        <f t="shared" si="4"/>
      </c>
      <c r="U20" s="9"/>
      <c r="V20" s="9">
        <f t="shared" si="5"/>
        <v>11</v>
      </c>
      <c r="W20" s="9"/>
      <c r="X20" s="16">
        <f t="shared" si="6"/>
        <v>6.6</v>
      </c>
      <c r="Y20" s="16">
        <f t="shared" si="7"/>
        <v>6.4</v>
      </c>
      <c r="Z20" s="16">
        <f t="shared" si="8"/>
        <v>6.2</v>
      </c>
      <c r="AA20" s="16">
        <f t="shared" si="9"/>
        <v>5.9</v>
      </c>
      <c r="AB20" s="16">
        <f t="shared" si="10"/>
        <v>5.9</v>
      </c>
      <c r="AC20" s="17">
        <f t="shared" si="11"/>
        <v>18.5</v>
      </c>
      <c r="AD20" s="17"/>
      <c r="AE20" s="16">
        <f t="shared" si="12"/>
        <v>6.3</v>
      </c>
      <c r="AF20" s="16">
        <f t="shared" si="13"/>
        <v>6.2</v>
      </c>
      <c r="AG20" s="16">
        <f t="shared" si="14"/>
        <v>6.1</v>
      </c>
      <c r="AH20" s="16">
        <f t="shared" si="15"/>
        <v>5.9</v>
      </c>
      <c r="AI20" s="16">
        <f t="shared" si="16"/>
        <v>5.9</v>
      </c>
      <c r="AJ20" s="17">
        <f t="shared" si="17"/>
        <v>18.200000000000003</v>
      </c>
      <c r="AK20" s="18"/>
      <c r="AL20" s="9">
        <f t="shared" si="18"/>
        <v>37700000</v>
      </c>
      <c r="AM20" s="9">
        <f t="shared" si="19"/>
        <v>19200.000000000004</v>
      </c>
      <c r="AN20" s="19">
        <f t="shared" si="20"/>
        <v>0.030400000000000007</v>
      </c>
      <c r="AO20" s="19">
        <f t="shared" si="21"/>
        <v>37719199.0304</v>
      </c>
      <c r="AP20" s="17"/>
      <c r="AQ20" s="9"/>
    </row>
    <row r="21" spans="1:43" ht="18" customHeight="1" hidden="1">
      <c r="A21" s="4">
        <v>15</v>
      </c>
      <c r="B21" s="51"/>
      <c r="C21" s="49"/>
      <c r="D21" s="50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3" customHeight="1" hidden="1">
      <c r="A22" s="4">
        <v>16</v>
      </c>
      <c r="B22" s="51"/>
      <c r="C22" s="35"/>
      <c r="D22" s="50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51"/>
      <c r="C23" s="35"/>
      <c r="D23" s="50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51"/>
      <c r="C24" s="35"/>
      <c r="D24" s="50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50"/>
      <c r="C25" s="49"/>
      <c r="D25" s="50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51"/>
      <c r="C26" s="35"/>
      <c r="D26" s="50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31.5" customHeight="1" hidden="1"/>
    <row r="40" spans="1:20" s="40" customFormat="1" ht="18" customHeight="1">
      <c r="A40" s="41" t="str">
        <f>A1</f>
        <v>第７回　全九州トランポリン競技選手権大会</v>
      </c>
      <c r="B40" s="38"/>
      <c r="C40" s="39"/>
      <c r="D40" s="38"/>
      <c r="T40" s="36"/>
    </row>
    <row r="41" spans="1:20" s="40" customFormat="1" ht="7.5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小学校高学年　男子</v>
      </c>
      <c r="B42" s="38"/>
      <c r="C42" s="38" t="s">
        <v>34</v>
      </c>
      <c r="T42" s="36"/>
    </row>
    <row r="43" spans="1:19" ht="18" customHeight="1">
      <c r="A43" s="179" t="s">
        <v>210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82" t="s">
        <v>0</v>
      </c>
      <c r="B44" s="169" t="s">
        <v>12</v>
      </c>
      <c r="C44" s="169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10</v>
      </c>
    </row>
    <row r="45" spans="1:41" ht="18" customHeight="1">
      <c r="A45" s="183"/>
      <c r="B45" s="169"/>
      <c r="C45" s="169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草場智之</v>
      </c>
      <c r="C46" s="116">
        <f t="shared" si="22"/>
        <v>4</v>
      </c>
      <c r="D46" s="116" t="str">
        <f t="shared" si="22"/>
        <v>エアーフロート</v>
      </c>
      <c r="E46" s="184">
        <f aca="true" t="shared" si="23" ref="E46:E55">IF($A46&gt;$Z$44,"",INDEX($J$7:$J$36,MATCH($Z$44-$A46+1,$S$7:$S$36,0)))</f>
        <v>19.8</v>
      </c>
      <c r="F46" s="185"/>
      <c r="G46" s="184">
        <f aca="true" t="shared" si="24" ref="G46:G55">IF($A46&gt;$Z$44,"",INDEX($Q$7:$Q$36,MATCH($Z$44-$A46+1,$S$7:$S$36,0)))</f>
        <v>21.1</v>
      </c>
      <c r="H46" s="185"/>
      <c r="I46" s="184">
        <f aca="true" t="shared" si="25" ref="I46:I55">IF($A46&gt;$Z$44,"",INDEX($R$7:$R$36,MATCH($Z$44-$A46+1,$S$7:$S$36,0)))</f>
        <v>40.9</v>
      </c>
      <c r="J46" s="185"/>
      <c r="K46" s="60">
        <v>6.9</v>
      </c>
      <c r="L46" s="60">
        <v>6.7</v>
      </c>
      <c r="M46" s="60">
        <v>7</v>
      </c>
      <c r="N46" s="60">
        <v>6.7</v>
      </c>
      <c r="O46" s="60">
        <v>6.7</v>
      </c>
      <c r="P46" s="60">
        <v>1.3</v>
      </c>
      <c r="Q46" s="58">
        <f aca="true" t="shared" si="26" ref="Q46:Q55">IF(B46="","",P46+AC46)</f>
        <v>21.6</v>
      </c>
      <c r="R46" s="58">
        <f aca="true" t="shared" si="27" ref="R46:R55">IF(B46="","",ROUND(I46+P46+AC46,1))</f>
        <v>62.5</v>
      </c>
      <c r="S46" s="4">
        <f aca="true" t="shared" si="28" ref="S46:S55">IF(B46="","",RANK(AO46,AO$46:AO$55,0))</f>
        <v>10</v>
      </c>
      <c r="T46" s="75">
        <f>Q46-P46</f>
        <v>20.3</v>
      </c>
      <c r="V46" s="9">
        <f aca="true" t="shared" si="29" ref="V46:V55">RANK(R46,R$46:R$55,0)</f>
        <v>10</v>
      </c>
      <c r="X46" s="16">
        <f aca="true" t="shared" si="30" ref="X46:X55">IF(K46="",0,LARGE($K46:$O46,1))</f>
        <v>7</v>
      </c>
      <c r="Y46" s="16">
        <f aca="true" t="shared" si="31" ref="Y46:Y55">IF(L46="",0,LARGE($K46:$O46,2))</f>
        <v>6.9</v>
      </c>
      <c r="Z46" s="16">
        <f aca="true" t="shared" si="32" ref="Z46:Z55">IF(M46="",0,LARGE($K46:$O46,3))</f>
        <v>6.7</v>
      </c>
      <c r="AA46" s="16">
        <f aca="true" t="shared" si="33" ref="AA46:AA55">IF(N46="",0,LARGE($K46:$O46,4))</f>
        <v>6.7</v>
      </c>
      <c r="AB46" s="16">
        <f aca="true" t="shared" si="34" ref="AB46:AB55">IF(O46="",0,LARGE($K46:$O46,5))</f>
        <v>6.7</v>
      </c>
      <c r="AC46" s="17">
        <f aca="true" t="shared" si="35" ref="AC46:AC55">SUM(Y46:AA46)</f>
        <v>20.3</v>
      </c>
      <c r="AL46" s="9">
        <f aca="true" t="shared" si="36" ref="AL46:AL55">IF(R46="",0,R46*1000000)</f>
        <v>62500000</v>
      </c>
      <c r="AM46" s="9">
        <f aca="true" t="shared" si="37" ref="AM46:AM55">IF(Q46="",0,Q46*1000)</f>
        <v>21600</v>
      </c>
      <c r="AN46" s="19">
        <f aca="true" t="shared" si="38" ref="AN46:AN55">SUM(K46:O46)/1000</f>
        <v>0.034</v>
      </c>
      <c r="AO46" s="19">
        <f aca="true" t="shared" si="39" ref="AO46:AO55">ROUND(AL46+AM46-P46+AN46,4)</f>
        <v>62521598.734</v>
      </c>
    </row>
    <row r="47" spans="1:41" ht="18" customHeight="1">
      <c r="A47" s="4">
        <v>2</v>
      </c>
      <c r="B47" s="117" t="str">
        <f t="shared" si="22"/>
        <v>日高矢翔</v>
      </c>
      <c r="C47" s="116">
        <f t="shared" si="22"/>
        <v>4</v>
      </c>
      <c r="D47" s="116" t="str">
        <f t="shared" si="22"/>
        <v>小林コスモス</v>
      </c>
      <c r="E47" s="184">
        <f t="shared" si="23"/>
        <v>20.9</v>
      </c>
      <c r="F47" s="185"/>
      <c r="G47" s="184">
        <f t="shared" si="24"/>
        <v>22</v>
      </c>
      <c r="H47" s="185"/>
      <c r="I47" s="184">
        <f t="shared" si="25"/>
        <v>42.9</v>
      </c>
      <c r="J47" s="185"/>
      <c r="K47" s="60">
        <v>6.9</v>
      </c>
      <c r="L47" s="60">
        <v>7</v>
      </c>
      <c r="M47" s="60">
        <v>6.8</v>
      </c>
      <c r="N47" s="60">
        <v>6.8</v>
      </c>
      <c r="O47" s="60">
        <v>6.5</v>
      </c>
      <c r="P47" s="60">
        <v>1.2</v>
      </c>
      <c r="Q47" s="58">
        <f t="shared" si="26"/>
        <v>21.7</v>
      </c>
      <c r="R47" s="58">
        <f t="shared" si="27"/>
        <v>64.6</v>
      </c>
      <c r="S47" s="4">
        <f t="shared" si="28"/>
        <v>9</v>
      </c>
      <c r="T47" s="75">
        <f aca="true" t="shared" si="40" ref="T47:T54">Q47-P47</f>
        <v>20.5</v>
      </c>
      <c r="V47" s="9">
        <f t="shared" si="29"/>
        <v>9</v>
      </c>
      <c r="X47" s="16">
        <f t="shared" si="30"/>
        <v>7</v>
      </c>
      <c r="Y47" s="16">
        <f t="shared" si="31"/>
        <v>6.9</v>
      </c>
      <c r="Z47" s="16">
        <f t="shared" si="32"/>
        <v>6.8</v>
      </c>
      <c r="AA47" s="16">
        <f t="shared" si="33"/>
        <v>6.8</v>
      </c>
      <c r="AB47" s="16">
        <f t="shared" si="34"/>
        <v>6.5</v>
      </c>
      <c r="AC47" s="17">
        <f t="shared" si="35"/>
        <v>20.5</v>
      </c>
      <c r="AL47" s="9">
        <f t="shared" si="36"/>
        <v>64599999.99999999</v>
      </c>
      <c r="AM47" s="9">
        <f t="shared" si="37"/>
        <v>21700</v>
      </c>
      <c r="AN47" s="19">
        <f t="shared" si="38"/>
        <v>0.034</v>
      </c>
      <c r="AO47" s="19">
        <f t="shared" si="39"/>
        <v>64621698.834</v>
      </c>
    </row>
    <row r="48" spans="1:41" ht="18" customHeight="1">
      <c r="A48" s="4">
        <v>3</v>
      </c>
      <c r="B48" s="117" t="str">
        <f t="shared" si="22"/>
        <v>中村智弥</v>
      </c>
      <c r="C48" s="116">
        <f t="shared" si="22"/>
        <v>6</v>
      </c>
      <c r="D48" s="116" t="str">
        <f t="shared" si="22"/>
        <v>スペースウォーク</v>
      </c>
      <c r="E48" s="184">
        <f t="shared" si="23"/>
        <v>20.8</v>
      </c>
      <c r="F48" s="185"/>
      <c r="G48" s="184">
        <f t="shared" si="24"/>
        <v>22.7</v>
      </c>
      <c r="H48" s="185"/>
      <c r="I48" s="184">
        <f t="shared" si="25"/>
        <v>43.5</v>
      </c>
      <c r="J48" s="185"/>
      <c r="K48" s="60">
        <v>7.3</v>
      </c>
      <c r="L48" s="60">
        <v>7.4</v>
      </c>
      <c r="M48" s="60">
        <v>7.7</v>
      </c>
      <c r="N48" s="60">
        <v>7.6</v>
      </c>
      <c r="O48" s="60">
        <v>7.6</v>
      </c>
      <c r="P48" s="60">
        <v>1.3</v>
      </c>
      <c r="Q48" s="58">
        <f t="shared" si="26"/>
        <v>23.900000000000002</v>
      </c>
      <c r="R48" s="58">
        <f t="shared" si="27"/>
        <v>67.4</v>
      </c>
      <c r="S48" s="4">
        <f t="shared" si="28"/>
        <v>8</v>
      </c>
      <c r="T48" s="75">
        <f t="shared" si="40"/>
        <v>22.6</v>
      </c>
      <c r="V48" s="9">
        <f t="shared" si="29"/>
        <v>8</v>
      </c>
      <c r="X48" s="16">
        <f t="shared" si="30"/>
        <v>7.7</v>
      </c>
      <c r="Y48" s="16">
        <f t="shared" si="31"/>
        <v>7.6</v>
      </c>
      <c r="Z48" s="16">
        <f t="shared" si="32"/>
        <v>7.6</v>
      </c>
      <c r="AA48" s="16">
        <f t="shared" si="33"/>
        <v>7.4</v>
      </c>
      <c r="AB48" s="16">
        <f t="shared" si="34"/>
        <v>7.3</v>
      </c>
      <c r="AC48" s="17">
        <f t="shared" si="35"/>
        <v>22.6</v>
      </c>
      <c r="AL48" s="9">
        <f t="shared" si="36"/>
        <v>67400000</v>
      </c>
      <c r="AM48" s="9">
        <f t="shared" si="37"/>
        <v>23900.000000000004</v>
      </c>
      <c r="AN48" s="19">
        <f t="shared" si="38"/>
        <v>0.0376</v>
      </c>
      <c r="AO48" s="19">
        <f t="shared" si="39"/>
        <v>67423898.7376</v>
      </c>
    </row>
    <row r="49" spans="1:41" ht="18" customHeight="1">
      <c r="A49" s="4">
        <v>4</v>
      </c>
      <c r="B49" s="117" t="str">
        <f t="shared" si="22"/>
        <v>平田　俊輝</v>
      </c>
      <c r="C49" s="116">
        <f t="shared" si="22"/>
        <v>6</v>
      </c>
      <c r="D49" s="116" t="str">
        <f t="shared" si="22"/>
        <v>ﾍﾟﾋﾟｰﾉﾌﾞﾙｰｽｶｲTC</v>
      </c>
      <c r="E49" s="184">
        <f t="shared" si="23"/>
        <v>21.1</v>
      </c>
      <c r="F49" s="185"/>
      <c r="G49" s="184">
        <f t="shared" si="24"/>
        <v>22.700000000000003</v>
      </c>
      <c r="H49" s="185"/>
      <c r="I49" s="184">
        <f t="shared" si="25"/>
        <v>43.8</v>
      </c>
      <c r="J49" s="185"/>
      <c r="K49" s="60">
        <v>7</v>
      </c>
      <c r="L49" s="60">
        <v>6.8</v>
      </c>
      <c r="M49" s="60">
        <v>7</v>
      </c>
      <c r="N49" s="60">
        <v>6.6</v>
      </c>
      <c r="O49" s="60">
        <v>6.6</v>
      </c>
      <c r="P49" s="60">
        <v>3.6</v>
      </c>
      <c r="Q49" s="58">
        <f t="shared" si="26"/>
        <v>24</v>
      </c>
      <c r="R49" s="58">
        <f t="shared" si="27"/>
        <v>67.8</v>
      </c>
      <c r="S49" s="4">
        <f t="shared" si="28"/>
        <v>7</v>
      </c>
      <c r="T49" s="75">
        <f t="shared" si="40"/>
        <v>20.4</v>
      </c>
      <c r="V49" s="9">
        <f t="shared" si="29"/>
        <v>7</v>
      </c>
      <c r="X49" s="16">
        <f t="shared" si="30"/>
        <v>7</v>
      </c>
      <c r="Y49" s="16">
        <f t="shared" si="31"/>
        <v>7</v>
      </c>
      <c r="Z49" s="16">
        <f t="shared" si="32"/>
        <v>6.8</v>
      </c>
      <c r="AA49" s="16">
        <f t="shared" si="33"/>
        <v>6.6</v>
      </c>
      <c r="AB49" s="16">
        <f t="shared" si="34"/>
        <v>6.6</v>
      </c>
      <c r="AC49" s="17">
        <f t="shared" si="35"/>
        <v>20.4</v>
      </c>
      <c r="AL49" s="9">
        <f t="shared" si="36"/>
        <v>67800000</v>
      </c>
      <c r="AM49" s="9">
        <f t="shared" si="37"/>
        <v>24000</v>
      </c>
      <c r="AN49" s="19">
        <f t="shared" si="38"/>
        <v>0.034</v>
      </c>
      <c r="AO49" s="19">
        <f t="shared" si="39"/>
        <v>67823996.434</v>
      </c>
    </row>
    <row r="50" spans="1:41" ht="18" customHeight="1">
      <c r="A50" s="4">
        <v>5</v>
      </c>
      <c r="B50" s="117" t="str">
        <f t="shared" si="22"/>
        <v>松本章吾</v>
      </c>
      <c r="C50" s="116">
        <f t="shared" si="22"/>
        <v>6</v>
      </c>
      <c r="D50" s="116" t="str">
        <f t="shared" si="22"/>
        <v>エアーフロート</v>
      </c>
      <c r="E50" s="184">
        <f t="shared" si="23"/>
        <v>22</v>
      </c>
      <c r="F50" s="185"/>
      <c r="G50" s="184">
        <f t="shared" si="24"/>
        <v>22.4</v>
      </c>
      <c r="H50" s="185"/>
      <c r="I50" s="184">
        <f t="shared" si="25"/>
        <v>44.4</v>
      </c>
      <c r="J50" s="185"/>
      <c r="K50" s="60">
        <v>7.2</v>
      </c>
      <c r="L50" s="60">
        <v>7.2</v>
      </c>
      <c r="M50" s="60">
        <v>7.3</v>
      </c>
      <c r="N50" s="60">
        <v>7.3</v>
      </c>
      <c r="O50" s="60">
        <v>7.3</v>
      </c>
      <c r="P50" s="60">
        <v>1.7</v>
      </c>
      <c r="Q50" s="58">
        <f t="shared" si="26"/>
        <v>23.5</v>
      </c>
      <c r="R50" s="58">
        <f t="shared" si="27"/>
        <v>67.9</v>
      </c>
      <c r="S50" s="4">
        <f t="shared" si="28"/>
        <v>6</v>
      </c>
      <c r="T50" s="75">
        <f t="shared" si="40"/>
        <v>21.8</v>
      </c>
      <c r="V50" s="9">
        <f t="shared" si="29"/>
        <v>6</v>
      </c>
      <c r="X50" s="16">
        <f t="shared" si="30"/>
        <v>7.3</v>
      </c>
      <c r="Y50" s="16">
        <f t="shared" si="31"/>
        <v>7.3</v>
      </c>
      <c r="Z50" s="16">
        <f t="shared" si="32"/>
        <v>7.3</v>
      </c>
      <c r="AA50" s="16">
        <f t="shared" si="33"/>
        <v>7.2</v>
      </c>
      <c r="AB50" s="16">
        <f t="shared" si="34"/>
        <v>7.2</v>
      </c>
      <c r="AC50" s="17">
        <f t="shared" si="35"/>
        <v>21.8</v>
      </c>
      <c r="AL50" s="9">
        <f t="shared" si="36"/>
        <v>67900000</v>
      </c>
      <c r="AM50" s="9">
        <f t="shared" si="37"/>
        <v>23500</v>
      </c>
      <c r="AN50" s="19">
        <f t="shared" si="38"/>
        <v>0.0363</v>
      </c>
      <c r="AO50" s="19">
        <f t="shared" si="39"/>
        <v>67923498.3363</v>
      </c>
    </row>
    <row r="51" spans="1:41" ht="18" customHeight="1">
      <c r="A51" s="4">
        <v>6</v>
      </c>
      <c r="B51" s="117" t="str">
        <f t="shared" si="22"/>
        <v>浪本　陸功</v>
      </c>
      <c r="C51" s="116">
        <f t="shared" si="22"/>
        <v>5</v>
      </c>
      <c r="D51" s="116" t="str">
        <f t="shared" si="22"/>
        <v>熊本ＴＣ</v>
      </c>
      <c r="E51" s="184">
        <f t="shared" si="23"/>
        <v>22.1</v>
      </c>
      <c r="F51" s="185"/>
      <c r="G51" s="184">
        <f t="shared" si="24"/>
        <v>23</v>
      </c>
      <c r="H51" s="185"/>
      <c r="I51" s="184">
        <f t="shared" si="25"/>
        <v>45.1</v>
      </c>
      <c r="J51" s="185"/>
      <c r="K51" s="60">
        <v>7.1</v>
      </c>
      <c r="L51" s="60">
        <v>6.9</v>
      </c>
      <c r="M51" s="60">
        <v>7.2</v>
      </c>
      <c r="N51" s="60">
        <v>7.2</v>
      </c>
      <c r="O51" s="60">
        <v>7.4</v>
      </c>
      <c r="P51" s="60">
        <v>1.6</v>
      </c>
      <c r="Q51" s="58">
        <f t="shared" si="26"/>
        <v>23.1</v>
      </c>
      <c r="R51" s="58">
        <f t="shared" si="27"/>
        <v>68.2</v>
      </c>
      <c r="S51" s="4">
        <f t="shared" si="28"/>
        <v>5</v>
      </c>
      <c r="T51" s="75">
        <f t="shared" si="40"/>
        <v>21.5</v>
      </c>
      <c r="V51" s="9">
        <f t="shared" si="29"/>
        <v>5</v>
      </c>
      <c r="X51" s="16">
        <f t="shared" si="30"/>
        <v>7.4</v>
      </c>
      <c r="Y51" s="16">
        <f t="shared" si="31"/>
        <v>7.2</v>
      </c>
      <c r="Z51" s="16">
        <f t="shared" si="32"/>
        <v>7.2</v>
      </c>
      <c r="AA51" s="16">
        <f t="shared" si="33"/>
        <v>7.1</v>
      </c>
      <c r="AB51" s="16">
        <f t="shared" si="34"/>
        <v>6.9</v>
      </c>
      <c r="AC51" s="17">
        <f t="shared" si="35"/>
        <v>21.5</v>
      </c>
      <c r="AL51" s="9">
        <f t="shared" si="36"/>
        <v>68200000</v>
      </c>
      <c r="AM51" s="9">
        <f t="shared" si="37"/>
        <v>23100</v>
      </c>
      <c r="AN51" s="19">
        <f t="shared" si="38"/>
        <v>0.0358</v>
      </c>
      <c r="AO51" s="19">
        <f t="shared" si="39"/>
        <v>68223098.4358</v>
      </c>
    </row>
    <row r="52" spans="1:41" ht="18" customHeight="1">
      <c r="A52" s="4">
        <v>7</v>
      </c>
      <c r="B52" s="117" t="str">
        <f t="shared" si="22"/>
        <v>宇津宮匠</v>
      </c>
      <c r="C52" s="116">
        <f t="shared" si="22"/>
        <v>6</v>
      </c>
      <c r="D52" s="116" t="str">
        <f t="shared" si="22"/>
        <v>エアーフロート</v>
      </c>
      <c r="E52" s="184">
        <f t="shared" si="23"/>
        <v>21.7</v>
      </c>
      <c r="F52" s="185"/>
      <c r="G52" s="184">
        <f t="shared" si="24"/>
        <v>23.6</v>
      </c>
      <c r="H52" s="185"/>
      <c r="I52" s="184">
        <f t="shared" si="25"/>
        <v>45.3</v>
      </c>
      <c r="J52" s="185"/>
      <c r="K52" s="60">
        <v>7.2</v>
      </c>
      <c r="L52" s="60">
        <v>6.9</v>
      </c>
      <c r="M52" s="60">
        <v>7.3</v>
      </c>
      <c r="N52" s="60">
        <v>7.2</v>
      </c>
      <c r="O52" s="60">
        <v>6.9</v>
      </c>
      <c r="P52" s="60">
        <v>2.4</v>
      </c>
      <c r="Q52" s="58">
        <f t="shared" si="26"/>
        <v>23.7</v>
      </c>
      <c r="R52" s="58">
        <f t="shared" si="27"/>
        <v>69</v>
      </c>
      <c r="S52" s="4">
        <f t="shared" si="28"/>
        <v>4</v>
      </c>
      <c r="T52" s="75">
        <f>Q52-P52</f>
        <v>21.3</v>
      </c>
      <c r="V52" s="9">
        <f t="shared" si="29"/>
        <v>4</v>
      </c>
      <c r="X52" s="16">
        <f t="shared" si="30"/>
        <v>7.3</v>
      </c>
      <c r="Y52" s="16">
        <f t="shared" si="31"/>
        <v>7.2</v>
      </c>
      <c r="Z52" s="16">
        <f t="shared" si="32"/>
        <v>7.2</v>
      </c>
      <c r="AA52" s="16">
        <f t="shared" si="33"/>
        <v>6.9</v>
      </c>
      <c r="AB52" s="16">
        <f t="shared" si="34"/>
        <v>6.9</v>
      </c>
      <c r="AC52" s="17">
        <f t="shared" si="35"/>
        <v>21.3</v>
      </c>
      <c r="AL52" s="9">
        <f t="shared" si="36"/>
        <v>69000000</v>
      </c>
      <c r="AM52" s="9">
        <f t="shared" si="37"/>
        <v>23700</v>
      </c>
      <c r="AN52" s="19">
        <f t="shared" si="38"/>
        <v>0.0355</v>
      </c>
      <c r="AO52" s="19">
        <f t="shared" si="39"/>
        <v>69023697.6355</v>
      </c>
    </row>
    <row r="53" spans="1:41" ht="18" customHeight="1">
      <c r="A53" s="4">
        <v>8</v>
      </c>
      <c r="B53" s="117" t="str">
        <f t="shared" si="22"/>
        <v>山本凌駕</v>
      </c>
      <c r="C53" s="116">
        <f t="shared" si="22"/>
        <v>5</v>
      </c>
      <c r="D53" s="116" t="str">
        <f t="shared" si="22"/>
        <v>スペースウォーク</v>
      </c>
      <c r="E53" s="184">
        <f t="shared" si="23"/>
        <v>22.7</v>
      </c>
      <c r="F53" s="185"/>
      <c r="G53" s="184">
        <f t="shared" si="24"/>
        <v>23.8</v>
      </c>
      <c r="H53" s="185"/>
      <c r="I53" s="184">
        <f t="shared" si="25"/>
        <v>46.5</v>
      </c>
      <c r="J53" s="185"/>
      <c r="K53" s="60">
        <v>7.5</v>
      </c>
      <c r="L53" s="60">
        <v>7.5</v>
      </c>
      <c r="M53" s="60">
        <v>7.8</v>
      </c>
      <c r="N53" s="60">
        <v>7.6</v>
      </c>
      <c r="O53" s="60">
        <v>7.7</v>
      </c>
      <c r="P53" s="60">
        <v>1.3</v>
      </c>
      <c r="Q53" s="58">
        <f t="shared" si="26"/>
        <v>24.1</v>
      </c>
      <c r="R53" s="58">
        <f t="shared" si="27"/>
        <v>70.6</v>
      </c>
      <c r="S53" s="4">
        <f t="shared" si="28"/>
        <v>3</v>
      </c>
      <c r="T53" s="75">
        <f t="shared" si="40"/>
        <v>22.8</v>
      </c>
      <c r="V53" s="9">
        <f t="shared" si="29"/>
        <v>3</v>
      </c>
      <c r="X53" s="16">
        <f t="shared" si="30"/>
        <v>7.8</v>
      </c>
      <c r="Y53" s="16">
        <f t="shared" si="31"/>
        <v>7.7</v>
      </c>
      <c r="Z53" s="16">
        <f t="shared" si="32"/>
        <v>7.6</v>
      </c>
      <c r="AA53" s="16">
        <f t="shared" si="33"/>
        <v>7.5</v>
      </c>
      <c r="AB53" s="16">
        <f t="shared" si="34"/>
        <v>7.5</v>
      </c>
      <c r="AC53" s="17">
        <f t="shared" si="35"/>
        <v>22.8</v>
      </c>
      <c r="AL53" s="9">
        <f t="shared" si="36"/>
        <v>70600000</v>
      </c>
      <c r="AM53" s="9">
        <f t="shared" si="37"/>
        <v>24100</v>
      </c>
      <c r="AN53" s="19">
        <f t="shared" si="38"/>
        <v>0.0381</v>
      </c>
      <c r="AO53" s="19">
        <f t="shared" si="39"/>
        <v>70624098.7381</v>
      </c>
    </row>
    <row r="54" spans="1:41" ht="18" customHeight="1">
      <c r="A54" s="4">
        <v>9</v>
      </c>
      <c r="B54" s="117" t="str">
        <f t="shared" si="22"/>
        <v>吉ノ薗　悠李</v>
      </c>
      <c r="C54" s="116">
        <f t="shared" si="22"/>
        <v>5</v>
      </c>
      <c r="D54" s="116" t="str">
        <f t="shared" si="22"/>
        <v>小林Ｔ．ＪＵＮＰＩＮ</v>
      </c>
      <c r="E54" s="184">
        <f t="shared" si="23"/>
        <v>23.1</v>
      </c>
      <c r="F54" s="185"/>
      <c r="G54" s="184">
        <f t="shared" si="24"/>
        <v>24.2</v>
      </c>
      <c r="H54" s="185"/>
      <c r="I54" s="184">
        <f t="shared" si="25"/>
        <v>47.3</v>
      </c>
      <c r="J54" s="185"/>
      <c r="K54" s="60">
        <v>7.7</v>
      </c>
      <c r="L54" s="60">
        <v>7.2</v>
      </c>
      <c r="M54" s="60">
        <v>7.8</v>
      </c>
      <c r="N54" s="60">
        <v>7.2</v>
      </c>
      <c r="O54" s="60">
        <v>7.2</v>
      </c>
      <c r="P54" s="60">
        <v>3.3</v>
      </c>
      <c r="Q54" s="58">
        <f t="shared" si="26"/>
        <v>25.400000000000002</v>
      </c>
      <c r="R54" s="58">
        <f t="shared" si="27"/>
        <v>72.7</v>
      </c>
      <c r="S54" s="4">
        <f t="shared" si="28"/>
        <v>2</v>
      </c>
      <c r="T54" s="75">
        <f t="shared" si="40"/>
        <v>22.1</v>
      </c>
      <c r="V54" s="9">
        <f t="shared" si="29"/>
        <v>2</v>
      </c>
      <c r="X54" s="16">
        <f t="shared" si="30"/>
        <v>7.8</v>
      </c>
      <c r="Y54" s="16">
        <f t="shared" si="31"/>
        <v>7.7</v>
      </c>
      <c r="Z54" s="16">
        <f t="shared" si="32"/>
        <v>7.2</v>
      </c>
      <c r="AA54" s="16">
        <f t="shared" si="33"/>
        <v>7.2</v>
      </c>
      <c r="AB54" s="16">
        <f t="shared" si="34"/>
        <v>7.2</v>
      </c>
      <c r="AC54" s="17">
        <f t="shared" si="35"/>
        <v>22.1</v>
      </c>
      <c r="AL54" s="9">
        <f t="shared" si="36"/>
        <v>72700000</v>
      </c>
      <c r="AM54" s="9">
        <f t="shared" si="37"/>
        <v>25400.000000000004</v>
      </c>
      <c r="AN54" s="19">
        <f t="shared" si="38"/>
        <v>0.0371</v>
      </c>
      <c r="AO54" s="19">
        <f t="shared" si="39"/>
        <v>72725396.7371</v>
      </c>
    </row>
    <row r="55" spans="1:41" ht="18" customHeight="1">
      <c r="A55" s="4">
        <v>10</v>
      </c>
      <c r="B55" s="117" t="str">
        <f t="shared" si="22"/>
        <v>石田　孝</v>
      </c>
      <c r="C55" s="116">
        <f t="shared" si="22"/>
        <v>6</v>
      </c>
      <c r="D55" s="116" t="str">
        <f t="shared" si="22"/>
        <v>スペースウォーク</v>
      </c>
      <c r="E55" s="184">
        <f t="shared" si="23"/>
        <v>23.3</v>
      </c>
      <c r="F55" s="185"/>
      <c r="G55" s="184">
        <f t="shared" si="24"/>
        <v>28.7</v>
      </c>
      <c r="H55" s="185"/>
      <c r="I55" s="184">
        <f t="shared" si="25"/>
        <v>52</v>
      </c>
      <c r="J55" s="185"/>
      <c r="K55" s="60">
        <v>8.2</v>
      </c>
      <c r="L55" s="60">
        <v>7.9</v>
      </c>
      <c r="M55" s="60">
        <v>8.2</v>
      </c>
      <c r="N55" s="60">
        <v>7.5</v>
      </c>
      <c r="O55" s="60">
        <v>7.7</v>
      </c>
      <c r="P55" s="154">
        <v>6</v>
      </c>
      <c r="Q55" s="58">
        <f t="shared" si="26"/>
        <v>29.8</v>
      </c>
      <c r="R55" s="58">
        <f t="shared" si="27"/>
        <v>81.8</v>
      </c>
      <c r="S55" s="4">
        <f t="shared" si="28"/>
        <v>1</v>
      </c>
      <c r="T55" s="75">
        <f>Q55-P55</f>
        <v>23.8</v>
      </c>
      <c r="V55" s="9">
        <f t="shared" si="29"/>
        <v>1</v>
      </c>
      <c r="X55" s="16">
        <f t="shared" si="30"/>
        <v>8.2</v>
      </c>
      <c r="Y55" s="16">
        <f t="shared" si="31"/>
        <v>8.2</v>
      </c>
      <c r="Z55" s="16">
        <f t="shared" si="32"/>
        <v>7.9</v>
      </c>
      <c r="AA55" s="16">
        <f t="shared" si="33"/>
        <v>7.7</v>
      </c>
      <c r="AB55" s="16">
        <f t="shared" si="34"/>
        <v>7.5</v>
      </c>
      <c r="AC55" s="17">
        <f t="shared" si="35"/>
        <v>23.8</v>
      </c>
      <c r="AL55" s="9">
        <f t="shared" si="36"/>
        <v>81800000</v>
      </c>
      <c r="AM55" s="9">
        <f t="shared" si="37"/>
        <v>29800</v>
      </c>
      <c r="AN55" s="19">
        <f t="shared" si="38"/>
        <v>0.0395</v>
      </c>
      <c r="AO55" s="19">
        <f t="shared" si="39"/>
        <v>81829794.0395</v>
      </c>
    </row>
  </sheetData>
  <sheetProtection formatCells="0" formatColumns="0" formatRows="0" selectLockedCells="1"/>
  <mergeCells count="53">
    <mergeCell ref="A4:S4"/>
    <mergeCell ref="AE5:AI5"/>
    <mergeCell ref="R5:R6"/>
    <mergeCell ref="S5:S6"/>
    <mergeCell ref="D5:D6"/>
    <mergeCell ref="X5:AB5"/>
    <mergeCell ref="K5:Q5"/>
    <mergeCell ref="E5:J5"/>
    <mergeCell ref="A5:A6"/>
    <mergeCell ref="C5:C6"/>
    <mergeCell ref="A44:A45"/>
    <mergeCell ref="B44:B45"/>
    <mergeCell ref="D44:D45"/>
    <mergeCell ref="C44:C45"/>
    <mergeCell ref="A43:S43"/>
    <mergeCell ref="K44:Q44"/>
    <mergeCell ref="R44:R45"/>
    <mergeCell ref="S44:S45"/>
    <mergeCell ref="E44:J44"/>
    <mergeCell ref="B5:B6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</mergeCells>
  <printOptions/>
  <pageMargins left="0.3937007874015748" right="0.3937007874015748" top="0.3937007874015748" bottom="0.1968503937007874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R55"/>
  <sheetViews>
    <sheetView zoomScale="89" zoomScaleNormal="89" zoomScalePageLayoutView="0" workbookViewId="0" topLeftCell="A4">
      <selection activeCell="Q53" sqref="Q53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44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88" t="s">
        <v>165</v>
      </c>
      <c r="C7" s="103">
        <v>2</v>
      </c>
      <c r="D7" s="88" t="s">
        <v>88</v>
      </c>
      <c r="E7" s="57">
        <v>6.9</v>
      </c>
      <c r="F7" s="57">
        <v>6.6</v>
      </c>
      <c r="G7" s="57">
        <v>7.1</v>
      </c>
      <c r="H7" s="57">
        <v>6.7</v>
      </c>
      <c r="I7" s="57">
        <v>7.1</v>
      </c>
      <c r="J7" s="58">
        <f aca="true" t="shared" si="0" ref="J7:J36">IF(B7="","",AC7)</f>
        <v>20.7</v>
      </c>
      <c r="K7" s="59">
        <v>7.3</v>
      </c>
      <c r="L7" s="59">
        <v>6.9</v>
      </c>
      <c r="M7" s="59">
        <v>7.1</v>
      </c>
      <c r="N7" s="59">
        <v>7</v>
      </c>
      <c r="O7" s="59">
        <v>7.3</v>
      </c>
      <c r="P7" s="59">
        <v>2</v>
      </c>
      <c r="Q7" s="58">
        <f aca="true" t="shared" si="1" ref="Q7:Q36">IF(B7="","",P7+AJ7)</f>
        <v>23.4</v>
      </c>
      <c r="R7" s="58">
        <f aca="true" t="shared" si="2" ref="R7:R36">IF(B7="","",ROUND(AC7+P7+AJ7,1))</f>
        <v>44.1</v>
      </c>
      <c r="S7" s="4">
        <f aca="true" t="shared" si="3" ref="S7:S36">IF(B7="","",RANK(AO7,AO$7:AO$36,0))</f>
        <v>7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7</v>
      </c>
      <c r="W7" s="9"/>
      <c r="X7" s="16">
        <f aca="true" t="shared" si="6" ref="X7:X36">IF(E7="",0,LARGE($E7:$I7,1))</f>
        <v>7.1</v>
      </c>
      <c r="Y7" s="16">
        <f aca="true" t="shared" si="7" ref="Y7:Y36">IF(F7="",0,LARGE($E7:$I7,2))</f>
        <v>7.1</v>
      </c>
      <c r="Z7" s="16">
        <f aca="true" t="shared" si="8" ref="Z7:Z36">IF(G7="",0,LARGE($E7:$I7,3))</f>
        <v>6.9</v>
      </c>
      <c r="AA7" s="16">
        <f aca="true" t="shared" si="9" ref="AA7:AA36">IF(H7="",0,LARGE($E7:$I7,4))</f>
        <v>6.7</v>
      </c>
      <c r="AB7" s="16">
        <f aca="true" t="shared" si="10" ref="AB7:AB36">IF(I7="",0,LARGE($E7:$I7,5))</f>
        <v>6.6</v>
      </c>
      <c r="AC7" s="17">
        <f aca="true" t="shared" si="11" ref="AC7:AC36">SUM(Y7:AA7)</f>
        <v>20.7</v>
      </c>
      <c r="AD7" s="17"/>
      <c r="AE7" s="16">
        <f aca="true" t="shared" si="12" ref="AE7:AE36">IF(K7="",0,LARGE($K7:$O7,1))</f>
        <v>7.3</v>
      </c>
      <c r="AF7" s="16">
        <f aca="true" t="shared" si="13" ref="AF7:AF36">IF(L7="",0,LARGE($K7:$O7,2))</f>
        <v>7.3</v>
      </c>
      <c r="AG7" s="16">
        <f aca="true" t="shared" si="14" ref="AG7:AG36">IF(M7="",0,LARGE($K7:$O7,3))</f>
        <v>7.1</v>
      </c>
      <c r="AH7" s="16">
        <f aca="true" t="shared" si="15" ref="AH7:AH36">IF(N7="",0,LARGE($K7:$O7,4))</f>
        <v>7</v>
      </c>
      <c r="AI7" s="16">
        <f aca="true" t="shared" si="16" ref="AI7:AI36">IF(O7="",0,LARGE($K7:$O7,5))</f>
        <v>6.9</v>
      </c>
      <c r="AJ7" s="17">
        <f aca="true" t="shared" si="17" ref="AJ7:AJ36">SUM(AF7:AH7)</f>
        <v>21.4</v>
      </c>
      <c r="AK7" s="18"/>
      <c r="AL7" s="9">
        <f aca="true" t="shared" si="18" ref="AL7:AL36">IF(R7="",0,R7*1000000)</f>
        <v>44100000</v>
      </c>
      <c r="AM7" s="9">
        <f aca="true" t="shared" si="19" ref="AM7:AM36">IF(Q7="",0,Q7*1000)</f>
        <v>23400</v>
      </c>
      <c r="AN7" s="19">
        <f aca="true" t="shared" si="20" ref="AN7:AN36">SUM(K7:O7)/1000</f>
        <v>0.03559999999999999</v>
      </c>
      <c r="AO7" s="19">
        <f aca="true" t="shared" si="21" ref="AO7:AO36">ROUND(AL7+AM7-P7+AN7,4)</f>
        <v>44123398.0356</v>
      </c>
      <c r="AP7" s="17"/>
      <c r="AQ7" s="9"/>
    </row>
    <row r="8" spans="1:43" ht="18" customHeight="1">
      <c r="A8" s="4">
        <v>2</v>
      </c>
      <c r="B8" s="83" t="s">
        <v>166</v>
      </c>
      <c r="C8" s="99">
        <v>2</v>
      </c>
      <c r="D8" s="88" t="s">
        <v>120</v>
      </c>
      <c r="E8" s="57">
        <v>8.4</v>
      </c>
      <c r="F8" s="57">
        <v>8.2</v>
      </c>
      <c r="G8" s="57">
        <v>8.3</v>
      </c>
      <c r="H8" s="57">
        <v>8.6</v>
      </c>
      <c r="I8" s="57">
        <v>8.1</v>
      </c>
      <c r="J8" s="58">
        <f t="shared" si="0"/>
        <v>24.900000000000002</v>
      </c>
      <c r="K8" s="59">
        <v>8.2</v>
      </c>
      <c r="L8" s="59">
        <v>7.1</v>
      </c>
      <c r="M8" s="59">
        <v>7.7</v>
      </c>
      <c r="N8" s="59">
        <v>7.5</v>
      </c>
      <c r="O8" s="59">
        <v>7.9</v>
      </c>
      <c r="P8" s="59">
        <v>5.9</v>
      </c>
      <c r="Q8" s="58">
        <f t="shared" si="1"/>
        <v>29</v>
      </c>
      <c r="R8" s="58">
        <f t="shared" si="2"/>
        <v>53.9</v>
      </c>
      <c r="S8" s="4">
        <f t="shared" si="3"/>
        <v>2</v>
      </c>
      <c r="T8" s="2" t="str">
        <f t="shared" si="4"/>
        <v>決勝進出</v>
      </c>
      <c r="U8" s="9"/>
      <c r="V8" s="9">
        <f t="shared" si="5"/>
        <v>2</v>
      </c>
      <c r="W8" s="9"/>
      <c r="X8" s="16">
        <f t="shared" si="6"/>
        <v>8.6</v>
      </c>
      <c r="Y8" s="16">
        <f t="shared" si="7"/>
        <v>8.4</v>
      </c>
      <c r="Z8" s="16">
        <f t="shared" si="8"/>
        <v>8.3</v>
      </c>
      <c r="AA8" s="16">
        <f t="shared" si="9"/>
        <v>8.2</v>
      </c>
      <c r="AB8" s="16">
        <f t="shared" si="10"/>
        <v>8.1</v>
      </c>
      <c r="AC8" s="17">
        <f t="shared" si="11"/>
        <v>24.900000000000002</v>
      </c>
      <c r="AD8" s="17"/>
      <c r="AE8" s="16">
        <f t="shared" si="12"/>
        <v>8.2</v>
      </c>
      <c r="AF8" s="16">
        <f t="shared" si="13"/>
        <v>7.9</v>
      </c>
      <c r="AG8" s="16">
        <f t="shared" si="14"/>
        <v>7.7</v>
      </c>
      <c r="AH8" s="16">
        <f t="shared" si="15"/>
        <v>7.5</v>
      </c>
      <c r="AI8" s="16">
        <f t="shared" si="16"/>
        <v>7.1</v>
      </c>
      <c r="AJ8" s="17">
        <f t="shared" si="17"/>
        <v>23.1</v>
      </c>
      <c r="AK8" s="18"/>
      <c r="AL8" s="9">
        <f t="shared" si="18"/>
        <v>53900000</v>
      </c>
      <c r="AM8" s="9">
        <f t="shared" si="19"/>
        <v>29000</v>
      </c>
      <c r="AN8" s="19">
        <f t="shared" si="20"/>
        <v>0.0384</v>
      </c>
      <c r="AO8" s="19">
        <f t="shared" si="21"/>
        <v>53928994.1384</v>
      </c>
      <c r="AP8" s="17"/>
      <c r="AQ8" s="9"/>
    </row>
    <row r="9" spans="1:43" ht="18" customHeight="1">
      <c r="A9" s="4">
        <v>3</v>
      </c>
      <c r="B9" s="88" t="s">
        <v>167</v>
      </c>
      <c r="C9" s="103">
        <v>1</v>
      </c>
      <c r="D9" s="88" t="s">
        <v>129</v>
      </c>
      <c r="E9" s="57">
        <v>7.2</v>
      </c>
      <c r="F9" s="57">
        <v>7.6</v>
      </c>
      <c r="G9" s="57">
        <v>7.2</v>
      </c>
      <c r="H9" s="57">
        <v>7.2</v>
      </c>
      <c r="I9" s="57">
        <v>7.6</v>
      </c>
      <c r="J9" s="58">
        <f t="shared" si="0"/>
        <v>22</v>
      </c>
      <c r="K9" s="59">
        <v>6.7</v>
      </c>
      <c r="L9" s="59">
        <v>6.8</v>
      </c>
      <c r="M9" s="59">
        <v>6.8</v>
      </c>
      <c r="N9" s="59">
        <v>7.1</v>
      </c>
      <c r="O9" s="59">
        <v>7.1</v>
      </c>
      <c r="P9" s="59">
        <v>2.5</v>
      </c>
      <c r="Q9" s="58">
        <f t="shared" si="1"/>
        <v>23.2</v>
      </c>
      <c r="R9" s="58">
        <f t="shared" si="2"/>
        <v>45.2</v>
      </c>
      <c r="S9" s="4">
        <f t="shared" si="3"/>
        <v>6</v>
      </c>
      <c r="T9" s="2" t="str">
        <f t="shared" si="4"/>
        <v>決勝進出</v>
      </c>
      <c r="U9" s="9"/>
      <c r="V9" s="9">
        <f t="shared" si="5"/>
        <v>6</v>
      </c>
      <c r="W9" s="9"/>
      <c r="X9" s="16">
        <f t="shared" si="6"/>
        <v>7.6</v>
      </c>
      <c r="Y9" s="16">
        <f t="shared" si="7"/>
        <v>7.6</v>
      </c>
      <c r="Z9" s="16">
        <f t="shared" si="8"/>
        <v>7.2</v>
      </c>
      <c r="AA9" s="16">
        <f t="shared" si="9"/>
        <v>7.2</v>
      </c>
      <c r="AB9" s="16">
        <f t="shared" si="10"/>
        <v>7.2</v>
      </c>
      <c r="AC9" s="17">
        <f t="shared" si="11"/>
        <v>22</v>
      </c>
      <c r="AD9" s="17"/>
      <c r="AE9" s="16">
        <f t="shared" si="12"/>
        <v>7.1</v>
      </c>
      <c r="AF9" s="16">
        <f t="shared" si="13"/>
        <v>7.1</v>
      </c>
      <c r="AG9" s="16">
        <f t="shared" si="14"/>
        <v>6.8</v>
      </c>
      <c r="AH9" s="16">
        <f t="shared" si="15"/>
        <v>6.8</v>
      </c>
      <c r="AI9" s="16">
        <f t="shared" si="16"/>
        <v>6.7</v>
      </c>
      <c r="AJ9" s="17">
        <f t="shared" si="17"/>
        <v>20.7</v>
      </c>
      <c r="AK9" s="18"/>
      <c r="AL9" s="9">
        <f t="shared" si="18"/>
        <v>45200000</v>
      </c>
      <c r="AM9" s="9">
        <f t="shared" si="19"/>
        <v>23200</v>
      </c>
      <c r="AN9" s="19">
        <f t="shared" si="20"/>
        <v>0.0345</v>
      </c>
      <c r="AO9" s="19">
        <f t="shared" si="21"/>
        <v>45223197.5345</v>
      </c>
      <c r="AP9" s="17"/>
      <c r="AQ9" s="9"/>
    </row>
    <row r="10" spans="1:43" ht="18" customHeight="1">
      <c r="A10" s="4">
        <v>4</v>
      </c>
      <c r="B10" s="83" t="s">
        <v>168</v>
      </c>
      <c r="C10" s="99">
        <v>1</v>
      </c>
      <c r="D10" s="88" t="s">
        <v>120</v>
      </c>
      <c r="E10" s="57">
        <v>8</v>
      </c>
      <c r="F10" s="57">
        <v>7.3</v>
      </c>
      <c r="G10" s="57">
        <v>8.1</v>
      </c>
      <c r="H10" s="57">
        <v>7.7</v>
      </c>
      <c r="I10" s="57">
        <v>7.5</v>
      </c>
      <c r="J10" s="58">
        <f t="shared" si="0"/>
        <v>23.2</v>
      </c>
      <c r="K10" s="59">
        <v>7.5</v>
      </c>
      <c r="L10" s="59">
        <v>7.3</v>
      </c>
      <c r="M10" s="59">
        <v>7.5</v>
      </c>
      <c r="N10" s="59">
        <v>7.3</v>
      </c>
      <c r="O10" s="59">
        <v>7.5</v>
      </c>
      <c r="P10" s="59">
        <v>2.7</v>
      </c>
      <c r="Q10" s="58">
        <f t="shared" si="1"/>
        <v>25</v>
      </c>
      <c r="R10" s="58">
        <f t="shared" si="2"/>
        <v>48.2</v>
      </c>
      <c r="S10" s="4">
        <f t="shared" si="3"/>
        <v>3</v>
      </c>
      <c r="T10" s="2" t="str">
        <f t="shared" si="4"/>
        <v>決勝進出</v>
      </c>
      <c r="U10" s="9"/>
      <c r="V10" s="9">
        <f t="shared" si="5"/>
        <v>3</v>
      </c>
      <c r="W10" s="21"/>
      <c r="X10" s="16">
        <f t="shared" si="6"/>
        <v>8.1</v>
      </c>
      <c r="Y10" s="16">
        <f t="shared" si="7"/>
        <v>8</v>
      </c>
      <c r="Z10" s="16">
        <f t="shared" si="8"/>
        <v>7.7</v>
      </c>
      <c r="AA10" s="16">
        <f t="shared" si="9"/>
        <v>7.5</v>
      </c>
      <c r="AB10" s="16">
        <f t="shared" si="10"/>
        <v>7.3</v>
      </c>
      <c r="AC10" s="16">
        <f t="shared" si="11"/>
        <v>23.2</v>
      </c>
      <c r="AD10" s="16"/>
      <c r="AE10" s="16">
        <f t="shared" si="12"/>
        <v>7.5</v>
      </c>
      <c r="AF10" s="16">
        <f t="shared" si="13"/>
        <v>7.5</v>
      </c>
      <c r="AG10" s="16">
        <f t="shared" si="14"/>
        <v>7.5</v>
      </c>
      <c r="AH10" s="16">
        <f t="shared" si="15"/>
        <v>7.3</v>
      </c>
      <c r="AI10" s="16">
        <f t="shared" si="16"/>
        <v>7.3</v>
      </c>
      <c r="AJ10" s="16">
        <f t="shared" si="17"/>
        <v>22.3</v>
      </c>
      <c r="AK10" s="22"/>
      <c r="AL10" s="9">
        <f t="shared" si="18"/>
        <v>48200000</v>
      </c>
      <c r="AM10" s="9">
        <f t="shared" si="19"/>
        <v>25000</v>
      </c>
      <c r="AN10" s="19">
        <f t="shared" si="20"/>
        <v>0.0371</v>
      </c>
      <c r="AO10" s="19">
        <f t="shared" si="21"/>
        <v>48224997.3371</v>
      </c>
      <c r="AP10" s="17"/>
      <c r="AQ10" s="9"/>
    </row>
    <row r="11" spans="1:43" ht="18" customHeight="1">
      <c r="A11" s="4">
        <v>5</v>
      </c>
      <c r="B11" s="86" t="s">
        <v>169</v>
      </c>
      <c r="C11" s="103">
        <v>3</v>
      </c>
      <c r="D11" s="88" t="s">
        <v>88</v>
      </c>
      <c r="E11" s="57">
        <v>8.4</v>
      </c>
      <c r="F11" s="57">
        <v>8.4</v>
      </c>
      <c r="G11" s="57">
        <v>8.5</v>
      </c>
      <c r="H11" s="57">
        <v>8.6</v>
      </c>
      <c r="I11" s="57">
        <v>8.1</v>
      </c>
      <c r="J11" s="58">
        <f t="shared" si="0"/>
        <v>25.299999999999997</v>
      </c>
      <c r="K11" s="59">
        <v>7.6</v>
      </c>
      <c r="L11" s="59">
        <v>7.5</v>
      </c>
      <c r="M11" s="59">
        <v>8</v>
      </c>
      <c r="N11" s="59">
        <v>8</v>
      </c>
      <c r="O11" s="59">
        <v>8</v>
      </c>
      <c r="P11" s="59">
        <v>5.1</v>
      </c>
      <c r="Q11" s="58">
        <f t="shared" si="1"/>
        <v>28.700000000000003</v>
      </c>
      <c r="R11" s="58">
        <f t="shared" si="2"/>
        <v>54</v>
      </c>
      <c r="S11" s="4">
        <f t="shared" si="3"/>
        <v>1</v>
      </c>
      <c r="T11" s="2" t="str">
        <f t="shared" si="4"/>
        <v>決勝進出</v>
      </c>
      <c r="U11" s="9"/>
      <c r="V11" s="9">
        <f t="shared" si="5"/>
        <v>1</v>
      </c>
      <c r="W11" s="21"/>
      <c r="X11" s="16">
        <f t="shared" si="6"/>
        <v>8.6</v>
      </c>
      <c r="Y11" s="16">
        <f t="shared" si="7"/>
        <v>8.5</v>
      </c>
      <c r="Z11" s="16">
        <f t="shared" si="8"/>
        <v>8.4</v>
      </c>
      <c r="AA11" s="16">
        <f t="shared" si="9"/>
        <v>8.4</v>
      </c>
      <c r="AB11" s="16">
        <f t="shared" si="10"/>
        <v>8.1</v>
      </c>
      <c r="AC11" s="16">
        <f t="shared" si="11"/>
        <v>25.299999999999997</v>
      </c>
      <c r="AD11" s="16"/>
      <c r="AE11" s="16">
        <f t="shared" si="12"/>
        <v>8</v>
      </c>
      <c r="AF11" s="16">
        <f t="shared" si="13"/>
        <v>8</v>
      </c>
      <c r="AG11" s="16">
        <f t="shared" si="14"/>
        <v>8</v>
      </c>
      <c r="AH11" s="16">
        <f t="shared" si="15"/>
        <v>7.6</v>
      </c>
      <c r="AI11" s="16">
        <f t="shared" si="16"/>
        <v>7.5</v>
      </c>
      <c r="AJ11" s="16">
        <f t="shared" si="17"/>
        <v>23.6</v>
      </c>
      <c r="AK11" s="22"/>
      <c r="AL11" s="9">
        <f t="shared" si="18"/>
        <v>54000000</v>
      </c>
      <c r="AM11" s="9">
        <f t="shared" si="19"/>
        <v>28700.000000000004</v>
      </c>
      <c r="AN11" s="19">
        <f t="shared" si="20"/>
        <v>0.0391</v>
      </c>
      <c r="AO11" s="19">
        <f t="shared" si="21"/>
        <v>54028694.9391</v>
      </c>
      <c r="AP11" s="17"/>
      <c r="AQ11" s="9"/>
    </row>
    <row r="12" spans="1:43" ht="18" customHeight="1">
      <c r="A12" s="4">
        <v>6</v>
      </c>
      <c r="B12" s="88" t="s">
        <v>170</v>
      </c>
      <c r="C12" s="103">
        <v>1</v>
      </c>
      <c r="D12" s="88" t="s">
        <v>129</v>
      </c>
      <c r="E12" s="57">
        <v>5.3</v>
      </c>
      <c r="F12" s="57">
        <v>5.6</v>
      </c>
      <c r="G12" s="57">
        <v>5.2</v>
      </c>
      <c r="H12" s="57">
        <v>5.2</v>
      </c>
      <c r="I12" s="57">
        <v>5.3</v>
      </c>
      <c r="J12" s="58">
        <f t="shared" si="0"/>
        <v>15.8</v>
      </c>
      <c r="K12" s="59">
        <v>0.7</v>
      </c>
      <c r="L12" s="59">
        <v>0.5</v>
      </c>
      <c r="M12" s="59">
        <v>0.6</v>
      </c>
      <c r="N12" s="59">
        <v>0.7</v>
      </c>
      <c r="O12" s="59">
        <v>0.7</v>
      </c>
      <c r="P12" s="59">
        <v>0.5</v>
      </c>
      <c r="Q12" s="58">
        <f t="shared" si="1"/>
        <v>2.5</v>
      </c>
      <c r="R12" s="58">
        <f t="shared" si="2"/>
        <v>18.3</v>
      </c>
      <c r="S12" s="4">
        <f t="shared" si="3"/>
        <v>8</v>
      </c>
      <c r="T12" s="2" t="str">
        <f t="shared" si="4"/>
        <v>決勝進出</v>
      </c>
      <c r="U12" s="9"/>
      <c r="V12" s="9">
        <f t="shared" si="5"/>
        <v>8</v>
      </c>
      <c r="W12" s="9"/>
      <c r="X12" s="16">
        <f t="shared" si="6"/>
        <v>5.6</v>
      </c>
      <c r="Y12" s="16">
        <f t="shared" si="7"/>
        <v>5.3</v>
      </c>
      <c r="Z12" s="16">
        <f t="shared" si="8"/>
        <v>5.3</v>
      </c>
      <c r="AA12" s="16">
        <f t="shared" si="9"/>
        <v>5.2</v>
      </c>
      <c r="AB12" s="16">
        <f t="shared" si="10"/>
        <v>5.2</v>
      </c>
      <c r="AC12" s="17">
        <f t="shared" si="11"/>
        <v>15.8</v>
      </c>
      <c r="AD12" s="17"/>
      <c r="AE12" s="16">
        <f t="shared" si="12"/>
        <v>0.7</v>
      </c>
      <c r="AF12" s="16">
        <f t="shared" si="13"/>
        <v>0.7</v>
      </c>
      <c r="AG12" s="16">
        <f t="shared" si="14"/>
        <v>0.7</v>
      </c>
      <c r="AH12" s="16">
        <f t="shared" si="15"/>
        <v>0.6</v>
      </c>
      <c r="AI12" s="16">
        <f t="shared" si="16"/>
        <v>0.5</v>
      </c>
      <c r="AJ12" s="17">
        <f t="shared" si="17"/>
        <v>2</v>
      </c>
      <c r="AK12" s="18"/>
      <c r="AL12" s="9">
        <f t="shared" si="18"/>
        <v>18300000</v>
      </c>
      <c r="AM12" s="9">
        <f t="shared" si="19"/>
        <v>2500</v>
      </c>
      <c r="AN12" s="19">
        <f t="shared" si="20"/>
        <v>0.0032</v>
      </c>
      <c r="AO12" s="19">
        <f t="shared" si="21"/>
        <v>18302499.5032</v>
      </c>
      <c r="AP12" s="17"/>
      <c r="AQ12" s="9"/>
    </row>
    <row r="13" spans="1:44" ht="18" customHeight="1">
      <c r="A13" s="4">
        <v>7</v>
      </c>
      <c r="B13" s="86" t="s">
        <v>171</v>
      </c>
      <c r="C13" s="106">
        <v>1</v>
      </c>
      <c r="D13" s="88" t="s">
        <v>115</v>
      </c>
      <c r="E13" s="57">
        <v>7.1</v>
      </c>
      <c r="F13" s="57">
        <v>7.5</v>
      </c>
      <c r="G13" s="57">
        <v>7.3</v>
      </c>
      <c r="H13" s="57">
        <v>7.5</v>
      </c>
      <c r="I13" s="57">
        <v>7.4</v>
      </c>
      <c r="J13" s="58">
        <f t="shared" si="0"/>
        <v>22.2</v>
      </c>
      <c r="K13" s="59">
        <v>7.6</v>
      </c>
      <c r="L13" s="59">
        <v>7.8</v>
      </c>
      <c r="M13" s="59">
        <v>7.3</v>
      </c>
      <c r="N13" s="59">
        <v>7.5</v>
      </c>
      <c r="O13" s="59">
        <v>7.4</v>
      </c>
      <c r="P13" s="59">
        <v>2.4</v>
      </c>
      <c r="Q13" s="58">
        <f t="shared" si="1"/>
        <v>24.9</v>
      </c>
      <c r="R13" s="58">
        <f t="shared" si="2"/>
        <v>47.1</v>
      </c>
      <c r="S13" s="4">
        <f t="shared" si="3"/>
        <v>5</v>
      </c>
      <c r="T13" s="2" t="str">
        <f t="shared" si="4"/>
        <v>決勝進出</v>
      </c>
      <c r="U13" s="9"/>
      <c r="V13" s="9">
        <f t="shared" si="5"/>
        <v>5</v>
      </c>
      <c r="W13" s="9"/>
      <c r="X13" s="16">
        <f t="shared" si="6"/>
        <v>7.5</v>
      </c>
      <c r="Y13" s="16">
        <f t="shared" si="7"/>
        <v>7.5</v>
      </c>
      <c r="Z13" s="16">
        <f t="shared" si="8"/>
        <v>7.4</v>
      </c>
      <c r="AA13" s="16">
        <f t="shared" si="9"/>
        <v>7.3</v>
      </c>
      <c r="AB13" s="16">
        <f t="shared" si="10"/>
        <v>7.1</v>
      </c>
      <c r="AC13" s="17">
        <f t="shared" si="11"/>
        <v>22.2</v>
      </c>
      <c r="AD13" s="17"/>
      <c r="AE13" s="16">
        <f t="shared" si="12"/>
        <v>7.8</v>
      </c>
      <c r="AF13" s="16">
        <f t="shared" si="13"/>
        <v>7.6</v>
      </c>
      <c r="AG13" s="16">
        <f t="shared" si="14"/>
        <v>7.5</v>
      </c>
      <c r="AH13" s="16">
        <f t="shared" si="15"/>
        <v>7.4</v>
      </c>
      <c r="AI13" s="16">
        <f t="shared" si="16"/>
        <v>7.3</v>
      </c>
      <c r="AJ13" s="17">
        <f t="shared" si="17"/>
        <v>22.5</v>
      </c>
      <c r="AK13" s="18"/>
      <c r="AL13" s="9">
        <f t="shared" si="18"/>
        <v>47100000</v>
      </c>
      <c r="AM13" s="9">
        <f t="shared" si="19"/>
        <v>24900</v>
      </c>
      <c r="AN13" s="19">
        <f t="shared" si="20"/>
        <v>0.0376</v>
      </c>
      <c r="AO13" s="19">
        <f t="shared" si="21"/>
        <v>47124897.6376</v>
      </c>
      <c r="AP13" s="17"/>
      <c r="AQ13" s="9"/>
      <c r="AR13" s="20"/>
    </row>
    <row r="14" spans="1:43" ht="18" customHeight="1">
      <c r="A14" s="4">
        <v>8</v>
      </c>
      <c r="B14" s="86" t="s">
        <v>172</v>
      </c>
      <c r="C14" s="95">
        <v>1</v>
      </c>
      <c r="D14" s="88" t="s">
        <v>120</v>
      </c>
      <c r="E14" s="57">
        <v>7.3</v>
      </c>
      <c r="F14" s="57">
        <v>7.3</v>
      </c>
      <c r="G14" s="57">
        <v>7.3</v>
      </c>
      <c r="H14" s="57">
        <v>7.5</v>
      </c>
      <c r="I14" s="57">
        <v>7.4</v>
      </c>
      <c r="J14" s="58">
        <f t="shared" si="0"/>
        <v>22</v>
      </c>
      <c r="K14" s="59">
        <v>7</v>
      </c>
      <c r="L14" s="59">
        <v>7.6</v>
      </c>
      <c r="M14" s="59">
        <v>7.2</v>
      </c>
      <c r="N14" s="59">
        <v>7.2</v>
      </c>
      <c r="O14" s="59">
        <v>7.3</v>
      </c>
      <c r="P14" s="59">
        <v>3.7</v>
      </c>
      <c r="Q14" s="58">
        <f t="shared" si="1"/>
        <v>25.4</v>
      </c>
      <c r="R14" s="58">
        <f t="shared" si="2"/>
        <v>47.4</v>
      </c>
      <c r="S14" s="4">
        <f t="shared" si="3"/>
        <v>4</v>
      </c>
      <c r="T14" s="2" t="str">
        <f t="shared" si="4"/>
        <v>決勝進出</v>
      </c>
      <c r="U14" s="9"/>
      <c r="V14" s="9">
        <f t="shared" si="5"/>
        <v>4</v>
      </c>
      <c r="W14" s="9"/>
      <c r="X14" s="16">
        <f t="shared" si="6"/>
        <v>7.5</v>
      </c>
      <c r="Y14" s="16">
        <f t="shared" si="7"/>
        <v>7.4</v>
      </c>
      <c r="Z14" s="16">
        <f t="shared" si="8"/>
        <v>7.3</v>
      </c>
      <c r="AA14" s="16">
        <f t="shared" si="9"/>
        <v>7.3</v>
      </c>
      <c r="AB14" s="16">
        <f t="shared" si="10"/>
        <v>7.3</v>
      </c>
      <c r="AC14" s="17">
        <f t="shared" si="11"/>
        <v>22</v>
      </c>
      <c r="AD14" s="17"/>
      <c r="AE14" s="16">
        <f t="shared" si="12"/>
        <v>7.6</v>
      </c>
      <c r="AF14" s="16">
        <f t="shared" si="13"/>
        <v>7.3</v>
      </c>
      <c r="AG14" s="16">
        <f t="shared" si="14"/>
        <v>7.2</v>
      </c>
      <c r="AH14" s="16">
        <f t="shared" si="15"/>
        <v>7.2</v>
      </c>
      <c r="AI14" s="16">
        <f t="shared" si="16"/>
        <v>7</v>
      </c>
      <c r="AJ14" s="17">
        <f t="shared" si="17"/>
        <v>21.7</v>
      </c>
      <c r="AK14" s="18"/>
      <c r="AL14" s="9">
        <f t="shared" si="18"/>
        <v>47400000</v>
      </c>
      <c r="AM14" s="9">
        <f t="shared" si="19"/>
        <v>25400</v>
      </c>
      <c r="AN14" s="19">
        <f t="shared" si="20"/>
        <v>0.0363</v>
      </c>
      <c r="AO14" s="19">
        <f t="shared" si="21"/>
        <v>47425396.3363</v>
      </c>
      <c r="AP14" s="17"/>
      <c r="AQ14" s="9"/>
    </row>
    <row r="15" spans="1:43" ht="18" customHeight="1">
      <c r="A15" s="4">
        <v>9</v>
      </c>
      <c r="B15" s="51"/>
      <c r="C15" s="51"/>
      <c r="D15" s="50"/>
      <c r="E15" s="57"/>
      <c r="F15" s="57"/>
      <c r="G15" s="57"/>
      <c r="H15" s="57"/>
      <c r="I15" s="57"/>
      <c r="J15" s="58">
        <f t="shared" si="0"/>
      </c>
      <c r="K15" s="59"/>
      <c r="L15" s="59"/>
      <c r="M15" s="59"/>
      <c r="N15" s="59"/>
      <c r="O15" s="59"/>
      <c r="P15" s="59"/>
      <c r="Q15" s="58">
        <f t="shared" si="1"/>
      </c>
      <c r="R15" s="58">
        <f t="shared" si="2"/>
      </c>
      <c r="S15" s="4">
        <f t="shared" si="3"/>
      </c>
      <c r="T15" s="2">
        <f t="shared" si="4"/>
      </c>
      <c r="U15" s="9"/>
      <c r="V15" s="9" t="e">
        <f t="shared" si="5"/>
        <v>#VALUE!</v>
      </c>
      <c r="W15" s="9"/>
      <c r="X15" s="16">
        <f t="shared" si="6"/>
        <v>0</v>
      </c>
      <c r="Y15" s="16">
        <f t="shared" si="7"/>
        <v>0</v>
      </c>
      <c r="Z15" s="16">
        <f t="shared" si="8"/>
        <v>0</v>
      </c>
      <c r="AA15" s="16">
        <f t="shared" si="9"/>
        <v>0</v>
      </c>
      <c r="AB15" s="16">
        <f t="shared" si="10"/>
        <v>0</v>
      </c>
      <c r="AC15" s="17">
        <f t="shared" si="11"/>
        <v>0</v>
      </c>
      <c r="AD15" s="17"/>
      <c r="AE15" s="16">
        <f t="shared" si="12"/>
        <v>0</v>
      </c>
      <c r="AF15" s="16">
        <f t="shared" si="13"/>
        <v>0</v>
      </c>
      <c r="AG15" s="16">
        <f t="shared" si="14"/>
        <v>0</v>
      </c>
      <c r="AH15" s="16">
        <f t="shared" si="15"/>
        <v>0</v>
      </c>
      <c r="AI15" s="16">
        <f t="shared" si="16"/>
        <v>0</v>
      </c>
      <c r="AJ15" s="17">
        <f t="shared" si="17"/>
        <v>0</v>
      </c>
      <c r="AK15" s="18"/>
      <c r="AL15" s="9">
        <f t="shared" si="18"/>
        <v>0</v>
      </c>
      <c r="AM15" s="9">
        <f t="shared" si="19"/>
        <v>0</v>
      </c>
      <c r="AN15" s="19">
        <f t="shared" si="20"/>
        <v>0</v>
      </c>
      <c r="AO15" s="19">
        <f t="shared" si="21"/>
        <v>0</v>
      </c>
      <c r="AP15" s="17"/>
      <c r="AQ15" s="9"/>
    </row>
    <row r="16" spans="1:43" ht="18" customHeight="1">
      <c r="A16" s="4">
        <v>10</v>
      </c>
      <c r="B16" s="51"/>
      <c r="C16" s="51"/>
      <c r="D16" s="50"/>
      <c r="E16" s="57"/>
      <c r="F16" s="57"/>
      <c r="G16" s="57"/>
      <c r="H16" s="57"/>
      <c r="I16" s="57"/>
      <c r="J16" s="58">
        <f t="shared" si="0"/>
      </c>
      <c r="K16" s="59"/>
      <c r="L16" s="59"/>
      <c r="M16" s="59"/>
      <c r="N16" s="59"/>
      <c r="O16" s="59"/>
      <c r="P16" s="59"/>
      <c r="Q16" s="58">
        <f t="shared" si="1"/>
      </c>
      <c r="R16" s="58">
        <f t="shared" si="2"/>
      </c>
      <c r="S16" s="4">
        <f t="shared" si="3"/>
      </c>
      <c r="T16" s="2">
        <f t="shared" si="4"/>
      </c>
      <c r="U16" s="9"/>
      <c r="V16" s="9" t="e">
        <f t="shared" si="5"/>
        <v>#VALUE!</v>
      </c>
      <c r="W16" s="9"/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16">
        <f t="shared" si="10"/>
        <v>0</v>
      </c>
      <c r="AC16" s="17">
        <f t="shared" si="11"/>
        <v>0</v>
      </c>
      <c r="AD16" s="17"/>
      <c r="AE16" s="16">
        <f t="shared" si="12"/>
        <v>0</v>
      </c>
      <c r="AF16" s="16">
        <f t="shared" si="13"/>
        <v>0</v>
      </c>
      <c r="AG16" s="16">
        <f t="shared" si="14"/>
        <v>0</v>
      </c>
      <c r="AH16" s="16">
        <f t="shared" si="15"/>
        <v>0</v>
      </c>
      <c r="AI16" s="16">
        <f t="shared" si="16"/>
        <v>0</v>
      </c>
      <c r="AJ16" s="17">
        <f t="shared" si="17"/>
        <v>0</v>
      </c>
      <c r="AK16" s="18"/>
      <c r="AL16" s="9">
        <f t="shared" si="18"/>
        <v>0</v>
      </c>
      <c r="AM16" s="9">
        <f t="shared" si="19"/>
        <v>0</v>
      </c>
      <c r="AN16" s="19">
        <f t="shared" si="20"/>
        <v>0</v>
      </c>
      <c r="AO16" s="19">
        <f t="shared" si="21"/>
        <v>0</v>
      </c>
      <c r="AP16" s="17"/>
      <c r="AQ16" s="9"/>
    </row>
    <row r="17" spans="1:43" ht="3.75" customHeight="1" hidden="1">
      <c r="A17" s="4">
        <v>11</v>
      </c>
      <c r="B17" s="50"/>
      <c r="C17" s="50"/>
      <c r="D17" s="50"/>
      <c r="E17" s="57"/>
      <c r="F17" s="57"/>
      <c r="G17" s="57"/>
      <c r="H17" s="57"/>
      <c r="I17" s="57"/>
      <c r="J17" s="58">
        <f t="shared" si="0"/>
      </c>
      <c r="K17" s="59"/>
      <c r="L17" s="59"/>
      <c r="M17" s="59"/>
      <c r="N17" s="59"/>
      <c r="O17" s="59"/>
      <c r="P17" s="59"/>
      <c r="Q17" s="58">
        <f t="shared" si="1"/>
      </c>
      <c r="R17" s="58">
        <f t="shared" si="2"/>
      </c>
      <c r="S17" s="4">
        <f t="shared" si="3"/>
      </c>
      <c r="T17" s="2">
        <f t="shared" si="4"/>
      </c>
      <c r="U17" s="9"/>
      <c r="V17" s="9" t="e">
        <f t="shared" si="5"/>
        <v>#VALUE!</v>
      </c>
      <c r="W17" s="9"/>
      <c r="X17" s="16">
        <f t="shared" si="6"/>
        <v>0</v>
      </c>
      <c r="Y17" s="16">
        <f t="shared" si="7"/>
        <v>0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7">
        <f t="shared" si="11"/>
        <v>0</v>
      </c>
      <c r="AD17" s="17"/>
      <c r="AE17" s="16">
        <f t="shared" si="12"/>
        <v>0</v>
      </c>
      <c r="AF17" s="16">
        <f t="shared" si="13"/>
        <v>0</v>
      </c>
      <c r="AG17" s="16">
        <f t="shared" si="14"/>
        <v>0</v>
      </c>
      <c r="AH17" s="16">
        <f t="shared" si="15"/>
        <v>0</v>
      </c>
      <c r="AI17" s="16">
        <f t="shared" si="16"/>
        <v>0</v>
      </c>
      <c r="AJ17" s="17">
        <f t="shared" si="17"/>
        <v>0</v>
      </c>
      <c r="AK17" s="18"/>
      <c r="AL17" s="9">
        <f t="shared" si="18"/>
        <v>0</v>
      </c>
      <c r="AM17" s="9">
        <f t="shared" si="19"/>
        <v>0</v>
      </c>
      <c r="AN17" s="19">
        <f t="shared" si="20"/>
        <v>0</v>
      </c>
      <c r="AO17" s="19">
        <f t="shared" si="21"/>
        <v>0</v>
      </c>
      <c r="AP17" s="17"/>
      <c r="AQ17" s="9"/>
    </row>
    <row r="18" spans="1:43" ht="18" customHeight="1" hidden="1">
      <c r="A18" s="4">
        <v>12</v>
      </c>
      <c r="B18" s="51"/>
      <c r="C18" s="51"/>
      <c r="D18" s="50"/>
      <c r="E18" s="57"/>
      <c r="F18" s="57"/>
      <c r="G18" s="57"/>
      <c r="H18" s="57"/>
      <c r="I18" s="57"/>
      <c r="J18" s="58">
        <f t="shared" si="0"/>
      </c>
      <c r="K18" s="59"/>
      <c r="L18" s="59"/>
      <c r="M18" s="59"/>
      <c r="N18" s="59"/>
      <c r="O18" s="59"/>
      <c r="P18" s="59"/>
      <c r="Q18" s="58">
        <f t="shared" si="1"/>
      </c>
      <c r="R18" s="58">
        <f t="shared" si="2"/>
      </c>
      <c r="S18" s="4">
        <f t="shared" si="3"/>
      </c>
      <c r="T18" s="2">
        <f t="shared" si="4"/>
      </c>
      <c r="U18" s="9"/>
      <c r="V18" s="9" t="e">
        <f t="shared" si="5"/>
        <v>#VALUE!</v>
      </c>
      <c r="W18" s="9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7">
        <f t="shared" si="11"/>
        <v>0</v>
      </c>
      <c r="AD18" s="17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7">
        <f t="shared" si="17"/>
        <v>0</v>
      </c>
      <c r="AK18" s="18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50"/>
      <c r="C19" s="50"/>
      <c r="D19" s="50"/>
      <c r="E19" s="57"/>
      <c r="F19" s="57"/>
      <c r="G19" s="57"/>
      <c r="H19" s="57"/>
      <c r="I19" s="57"/>
      <c r="J19" s="58">
        <f t="shared" si="0"/>
      </c>
      <c r="K19" s="59"/>
      <c r="L19" s="59"/>
      <c r="M19" s="59"/>
      <c r="N19" s="59"/>
      <c r="O19" s="59"/>
      <c r="P19" s="59"/>
      <c r="Q19" s="58">
        <f t="shared" si="1"/>
      </c>
      <c r="R19" s="58">
        <f t="shared" si="2"/>
      </c>
      <c r="S19" s="4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51"/>
      <c r="C20" s="50"/>
      <c r="D20" s="50"/>
      <c r="E20" s="57"/>
      <c r="F20" s="57"/>
      <c r="G20" s="57"/>
      <c r="H20" s="57"/>
      <c r="I20" s="57"/>
      <c r="J20" s="58">
        <f t="shared" si="0"/>
      </c>
      <c r="K20" s="59"/>
      <c r="L20" s="59"/>
      <c r="M20" s="59"/>
      <c r="N20" s="59"/>
      <c r="O20" s="59"/>
      <c r="P20" s="59"/>
      <c r="Q20" s="58">
        <f t="shared" si="1"/>
      </c>
      <c r="R20" s="58">
        <f t="shared" si="2"/>
      </c>
      <c r="S20" s="4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51"/>
      <c r="C21" s="50"/>
      <c r="D21" s="50"/>
      <c r="E21" s="57"/>
      <c r="F21" s="57"/>
      <c r="G21" s="57"/>
      <c r="H21" s="57"/>
      <c r="I21" s="57"/>
      <c r="J21" s="58">
        <f t="shared" si="0"/>
      </c>
      <c r="K21" s="59"/>
      <c r="L21" s="59"/>
      <c r="M21" s="59"/>
      <c r="N21" s="59"/>
      <c r="O21" s="59"/>
      <c r="P21" s="59"/>
      <c r="Q21" s="58">
        <f t="shared" si="1"/>
      </c>
      <c r="R21" s="58">
        <f t="shared" si="2"/>
      </c>
      <c r="S21" s="4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57"/>
      <c r="F22" s="57"/>
      <c r="G22" s="57"/>
      <c r="H22" s="57"/>
      <c r="I22" s="57"/>
      <c r="J22" s="58">
        <f t="shared" si="0"/>
      </c>
      <c r="K22" s="59"/>
      <c r="L22" s="59"/>
      <c r="M22" s="59"/>
      <c r="N22" s="59"/>
      <c r="O22" s="59"/>
      <c r="P22" s="59"/>
      <c r="Q22" s="58">
        <f t="shared" si="1"/>
      </c>
      <c r="R22" s="58">
        <f t="shared" si="2"/>
      </c>
      <c r="S22" s="4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57"/>
      <c r="F23" s="57"/>
      <c r="G23" s="57"/>
      <c r="H23" s="57"/>
      <c r="I23" s="57"/>
      <c r="J23" s="58">
        <f t="shared" si="0"/>
      </c>
      <c r="K23" s="59"/>
      <c r="L23" s="59"/>
      <c r="M23" s="59"/>
      <c r="N23" s="59"/>
      <c r="O23" s="59"/>
      <c r="P23" s="59"/>
      <c r="Q23" s="58">
        <f t="shared" si="1"/>
      </c>
      <c r="R23" s="58">
        <f t="shared" si="2"/>
      </c>
      <c r="S23" s="4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57"/>
      <c r="F24" s="57"/>
      <c r="G24" s="57"/>
      <c r="H24" s="57"/>
      <c r="I24" s="57"/>
      <c r="J24" s="58">
        <f t="shared" si="0"/>
      </c>
      <c r="K24" s="59"/>
      <c r="L24" s="59"/>
      <c r="M24" s="59"/>
      <c r="N24" s="59"/>
      <c r="O24" s="59"/>
      <c r="P24" s="59"/>
      <c r="Q24" s="58">
        <f t="shared" si="1"/>
      </c>
      <c r="R24" s="58">
        <f t="shared" si="2"/>
      </c>
      <c r="S24" s="4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57"/>
      <c r="F25" s="57"/>
      <c r="G25" s="57"/>
      <c r="H25" s="57"/>
      <c r="I25" s="57"/>
      <c r="J25" s="58">
        <f t="shared" si="0"/>
      </c>
      <c r="K25" s="59"/>
      <c r="L25" s="59"/>
      <c r="M25" s="59"/>
      <c r="N25" s="59"/>
      <c r="O25" s="59"/>
      <c r="P25" s="59"/>
      <c r="Q25" s="58">
        <f t="shared" si="1"/>
      </c>
      <c r="R25" s="58">
        <f t="shared" si="2"/>
      </c>
      <c r="S25" s="4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57"/>
      <c r="F26" s="57"/>
      <c r="G26" s="57"/>
      <c r="H26" s="57"/>
      <c r="I26" s="57"/>
      <c r="J26" s="58">
        <f t="shared" si="0"/>
      </c>
      <c r="K26" s="59"/>
      <c r="L26" s="59"/>
      <c r="M26" s="59"/>
      <c r="N26" s="59"/>
      <c r="O26" s="59"/>
      <c r="P26" s="59"/>
      <c r="Q26" s="58">
        <f t="shared" si="1"/>
      </c>
      <c r="R26" s="58">
        <f t="shared" si="2"/>
      </c>
      <c r="S26" s="4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57"/>
      <c r="F27" s="57"/>
      <c r="G27" s="57"/>
      <c r="H27" s="57"/>
      <c r="I27" s="57"/>
      <c r="J27" s="58">
        <f t="shared" si="0"/>
      </c>
      <c r="K27" s="59"/>
      <c r="L27" s="59"/>
      <c r="M27" s="59"/>
      <c r="N27" s="59"/>
      <c r="O27" s="59"/>
      <c r="P27" s="59"/>
      <c r="Q27" s="58">
        <f t="shared" si="1"/>
      </c>
      <c r="R27" s="58">
        <f t="shared" si="2"/>
      </c>
      <c r="S27" s="4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57"/>
      <c r="F28" s="57"/>
      <c r="G28" s="57"/>
      <c r="H28" s="57"/>
      <c r="I28" s="57"/>
      <c r="J28" s="58">
        <f t="shared" si="0"/>
      </c>
      <c r="K28" s="59"/>
      <c r="L28" s="59"/>
      <c r="M28" s="59"/>
      <c r="N28" s="59"/>
      <c r="O28" s="59"/>
      <c r="P28" s="59"/>
      <c r="Q28" s="58">
        <f t="shared" si="1"/>
      </c>
      <c r="R28" s="58">
        <f t="shared" si="2"/>
      </c>
      <c r="S28" s="4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57"/>
      <c r="F29" s="57"/>
      <c r="G29" s="57"/>
      <c r="H29" s="57"/>
      <c r="I29" s="57"/>
      <c r="J29" s="58">
        <f t="shared" si="0"/>
      </c>
      <c r="K29" s="59"/>
      <c r="L29" s="59"/>
      <c r="M29" s="59"/>
      <c r="N29" s="59"/>
      <c r="O29" s="59"/>
      <c r="P29" s="59"/>
      <c r="Q29" s="58">
        <f t="shared" si="1"/>
      </c>
      <c r="R29" s="58">
        <f t="shared" si="2"/>
      </c>
      <c r="S29" s="4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57"/>
      <c r="F30" s="57"/>
      <c r="G30" s="57"/>
      <c r="H30" s="57"/>
      <c r="I30" s="57"/>
      <c r="J30" s="58">
        <f t="shared" si="0"/>
      </c>
      <c r="K30" s="59"/>
      <c r="L30" s="59"/>
      <c r="M30" s="59"/>
      <c r="N30" s="59"/>
      <c r="O30" s="59"/>
      <c r="P30" s="59"/>
      <c r="Q30" s="58">
        <f t="shared" si="1"/>
      </c>
      <c r="R30" s="58">
        <f t="shared" si="2"/>
      </c>
      <c r="S30" s="4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57"/>
      <c r="F31" s="57"/>
      <c r="G31" s="57"/>
      <c r="H31" s="57"/>
      <c r="I31" s="57"/>
      <c r="J31" s="58">
        <f t="shared" si="0"/>
      </c>
      <c r="K31" s="59"/>
      <c r="L31" s="59"/>
      <c r="M31" s="59"/>
      <c r="N31" s="59"/>
      <c r="O31" s="59"/>
      <c r="P31" s="59"/>
      <c r="Q31" s="58">
        <f t="shared" si="1"/>
      </c>
      <c r="R31" s="58">
        <f t="shared" si="2"/>
      </c>
      <c r="S31" s="4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57"/>
      <c r="F32" s="57"/>
      <c r="G32" s="57"/>
      <c r="H32" s="57"/>
      <c r="I32" s="57"/>
      <c r="J32" s="58">
        <f t="shared" si="0"/>
      </c>
      <c r="K32" s="59"/>
      <c r="L32" s="59"/>
      <c r="M32" s="59"/>
      <c r="N32" s="59"/>
      <c r="O32" s="59"/>
      <c r="P32" s="59"/>
      <c r="Q32" s="58">
        <f t="shared" si="1"/>
      </c>
      <c r="R32" s="58">
        <f t="shared" si="2"/>
      </c>
      <c r="S32" s="4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57"/>
      <c r="F33" s="57"/>
      <c r="G33" s="57"/>
      <c r="H33" s="57"/>
      <c r="I33" s="57"/>
      <c r="J33" s="58">
        <f t="shared" si="0"/>
      </c>
      <c r="K33" s="59"/>
      <c r="L33" s="59"/>
      <c r="M33" s="59"/>
      <c r="N33" s="59"/>
      <c r="O33" s="59"/>
      <c r="P33" s="59"/>
      <c r="Q33" s="58">
        <f t="shared" si="1"/>
      </c>
      <c r="R33" s="58">
        <f t="shared" si="2"/>
      </c>
      <c r="S33" s="4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57"/>
      <c r="F34" s="57"/>
      <c r="G34" s="57"/>
      <c r="H34" s="57"/>
      <c r="I34" s="57"/>
      <c r="J34" s="58">
        <f t="shared" si="0"/>
      </c>
      <c r="K34" s="59"/>
      <c r="L34" s="59"/>
      <c r="M34" s="59"/>
      <c r="N34" s="59"/>
      <c r="O34" s="59"/>
      <c r="P34" s="59"/>
      <c r="Q34" s="58">
        <f t="shared" si="1"/>
      </c>
      <c r="R34" s="58">
        <f t="shared" si="2"/>
      </c>
      <c r="S34" s="4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57"/>
      <c r="F35" s="57"/>
      <c r="G35" s="57"/>
      <c r="H35" s="57"/>
      <c r="I35" s="57"/>
      <c r="J35" s="58">
        <f t="shared" si="0"/>
      </c>
      <c r="K35" s="59"/>
      <c r="L35" s="59"/>
      <c r="M35" s="59"/>
      <c r="N35" s="59"/>
      <c r="O35" s="59"/>
      <c r="P35" s="59"/>
      <c r="Q35" s="58">
        <f t="shared" si="1"/>
      </c>
      <c r="R35" s="58">
        <f t="shared" si="2"/>
      </c>
      <c r="S35" s="4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57"/>
      <c r="F36" s="57"/>
      <c r="G36" s="57"/>
      <c r="H36" s="57"/>
      <c r="I36" s="57"/>
      <c r="J36" s="58">
        <f t="shared" si="0"/>
      </c>
      <c r="K36" s="59"/>
      <c r="L36" s="59"/>
      <c r="M36" s="59"/>
      <c r="N36" s="59"/>
      <c r="O36" s="59"/>
      <c r="P36" s="59"/>
      <c r="Q36" s="58">
        <f t="shared" si="1"/>
      </c>
      <c r="R36" s="58">
        <f t="shared" si="2"/>
      </c>
      <c r="S36" s="4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spans="5:19" ht="18" customHeight="1" hidden="1"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5:19" ht="18" customHeight="1" hidden="1"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5:19" ht="18" customHeight="1"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20" s="40" customFormat="1" ht="18" customHeight="1">
      <c r="A40" s="41" t="str">
        <f>A1</f>
        <v>第７回　全九州トランポリン競技選手権大会</v>
      </c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中学生　女子</v>
      </c>
      <c r="B42" s="38"/>
      <c r="C42" s="38" t="s">
        <v>34</v>
      </c>
      <c r="T42" s="36"/>
    </row>
    <row r="43" spans="1:19" ht="18" customHeight="1">
      <c r="A43" s="179" t="s">
        <v>209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69" t="s">
        <v>0</v>
      </c>
      <c r="B44" s="169" t="s">
        <v>12</v>
      </c>
      <c r="C44" s="176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8</v>
      </c>
    </row>
    <row r="45" spans="1:41" ht="18" customHeight="1">
      <c r="A45" s="169"/>
      <c r="B45" s="169"/>
      <c r="C45" s="176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壱岐　ひなた</v>
      </c>
      <c r="C46" s="116">
        <f t="shared" si="22"/>
        <v>1</v>
      </c>
      <c r="D46" s="116" t="str">
        <f t="shared" si="22"/>
        <v>小林Ｔ．ＪＵＮＰＩＮ</v>
      </c>
      <c r="E46" s="184">
        <f aca="true" t="shared" si="23" ref="E46:E55">IF($A46&gt;$Z$44,"",INDEX($J$7:$J$36,MATCH($Z$44-$A46+1,$S$7:$S$36,0)))</f>
        <v>15.8</v>
      </c>
      <c r="F46" s="185"/>
      <c r="G46" s="184">
        <f aca="true" t="shared" si="24" ref="G46:G55">IF($A46&gt;$Z$44,"",INDEX($Q$7:$Q$36,MATCH($Z$44-$A46+1,$S$7:$S$36,0)))</f>
        <v>2.5</v>
      </c>
      <c r="H46" s="185"/>
      <c r="I46" s="184">
        <f aca="true" t="shared" si="25" ref="I46:I55">IF($A46&gt;$Z$44,"",INDEX($R$7:$R$36,MATCH($Z$44-$A46+1,$S$7:$S$36,0)))</f>
        <v>18.3</v>
      </c>
      <c r="J46" s="185"/>
      <c r="K46" s="60">
        <v>7.2</v>
      </c>
      <c r="L46" s="60">
        <v>7.2</v>
      </c>
      <c r="M46" s="60">
        <v>7.1</v>
      </c>
      <c r="N46" s="60">
        <v>7.1</v>
      </c>
      <c r="O46" s="60">
        <v>7.2</v>
      </c>
      <c r="P46" s="60">
        <v>2</v>
      </c>
      <c r="Q46" s="58">
        <f aca="true" t="shared" si="26" ref="Q46:Q53">IF(B46="","",P46+AC46)</f>
        <v>23.5</v>
      </c>
      <c r="R46" s="58">
        <f aca="true" t="shared" si="27" ref="R46:R55">IF(B46="","",ROUND(I46+P46+AC46,1))</f>
        <v>41.8</v>
      </c>
      <c r="S46" s="4">
        <f aca="true" t="shared" si="28" ref="S46:S55">IF(B46="","",RANK(AO46,AO$46:AO$55,0))</f>
        <v>8</v>
      </c>
      <c r="T46" s="75">
        <f>Q46-P46</f>
        <v>21.5</v>
      </c>
      <c r="V46" s="9">
        <f aca="true" t="shared" si="29" ref="V46:V55">RANK(R46,R$46:R$55,0)</f>
        <v>8</v>
      </c>
      <c r="X46" s="16">
        <f aca="true" t="shared" si="30" ref="X46:X55">IF(K46="",0,LARGE($K46:$O46,1))</f>
        <v>7.2</v>
      </c>
      <c r="Y46" s="16">
        <f aca="true" t="shared" si="31" ref="Y46:Y55">IF(L46="",0,LARGE($K46:$O46,2))</f>
        <v>7.2</v>
      </c>
      <c r="Z46" s="16">
        <f aca="true" t="shared" si="32" ref="Z46:Z55">IF(M46="",0,LARGE($K46:$O46,3))</f>
        <v>7.2</v>
      </c>
      <c r="AA46" s="16">
        <f aca="true" t="shared" si="33" ref="AA46:AA55">IF(N46="",0,LARGE($K46:$O46,4))</f>
        <v>7.1</v>
      </c>
      <c r="AB46" s="16">
        <f aca="true" t="shared" si="34" ref="AB46:AB55">IF(O46="",0,LARGE($K46:$O46,5))</f>
        <v>7.1</v>
      </c>
      <c r="AC46" s="17">
        <f aca="true" t="shared" si="35" ref="AC46:AC55">SUM(Y46:AA46)</f>
        <v>21.5</v>
      </c>
      <c r="AL46" s="9">
        <f aca="true" t="shared" si="36" ref="AL46:AL55">IF(R46="",0,R46*1000000)</f>
        <v>41800000</v>
      </c>
      <c r="AM46" s="9">
        <f aca="true" t="shared" si="37" ref="AM46:AM55">IF(Q46="",0,Q46*1000)</f>
        <v>23500</v>
      </c>
      <c r="AN46" s="19">
        <f aca="true" t="shared" si="38" ref="AN46:AN55">SUM(K46:O46)/1000</f>
        <v>0.035800000000000005</v>
      </c>
      <c r="AO46" s="19">
        <f aca="true" t="shared" si="39" ref="AO46:AO55">ROUND(AL46+AM46-P46+AN46,4)</f>
        <v>41823498.0358</v>
      </c>
    </row>
    <row r="47" spans="1:41" ht="18" customHeight="1">
      <c r="A47" s="4">
        <v>2</v>
      </c>
      <c r="B47" s="117" t="str">
        <f t="shared" si="22"/>
        <v>間　愛有光</v>
      </c>
      <c r="C47" s="116">
        <f t="shared" si="22"/>
        <v>2</v>
      </c>
      <c r="D47" s="116" t="str">
        <f t="shared" si="22"/>
        <v>スペースウォーク</v>
      </c>
      <c r="E47" s="184">
        <f t="shared" si="23"/>
        <v>20.7</v>
      </c>
      <c r="F47" s="185"/>
      <c r="G47" s="184">
        <f t="shared" si="24"/>
        <v>23.4</v>
      </c>
      <c r="H47" s="185"/>
      <c r="I47" s="184">
        <f t="shared" si="25"/>
        <v>44.1</v>
      </c>
      <c r="J47" s="185"/>
      <c r="K47" s="60">
        <v>7.4</v>
      </c>
      <c r="L47" s="60">
        <v>7.1</v>
      </c>
      <c r="M47" s="60">
        <v>7.1</v>
      </c>
      <c r="N47" s="60">
        <v>7.1</v>
      </c>
      <c r="O47" s="60">
        <v>7.3</v>
      </c>
      <c r="P47" s="60">
        <v>2</v>
      </c>
      <c r="Q47" s="58">
        <f t="shared" si="26"/>
        <v>23.5</v>
      </c>
      <c r="R47" s="58">
        <f t="shared" si="27"/>
        <v>67.6</v>
      </c>
      <c r="S47" s="4">
        <f t="shared" si="28"/>
        <v>6</v>
      </c>
      <c r="T47" s="75">
        <f aca="true" t="shared" si="40" ref="T47:T55">Q47-P47</f>
        <v>21.5</v>
      </c>
      <c r="V47" s="9">
        <f t="shared" si="29"/>
        <v>6</v>
      </c>
      <c r="X47" s="16">
        <f t="shared" si="30"/>
        <v>7.4</v>
      </c>
      <c r="Y47" s="16">
        <f t="shared" si="31"/>
        <v>7.3</v>
      </c>
      <c r="Z47" s="16">
        <f t="shared" si="32"/>
        <v>7.1</v>
      </c>
      <c r="AA47" s="16">
        <f t="shared" si="33"/>
        <v>7.1</v>
      </c>
      <c r="AB47" s="16">
        <f t="shared" si="34"/>
        <v>7.1</v>
      </c>
      <c r="AC47" s="17">
        <f t="shared" si="35"/>
        <v>21.5</v>
      </c>
      <c r="AL47" s="9">
        <f t="shared" si="36"/>
        <v>67600000</v>
      </c>
      <c r="AM47" s="9">
        <f t="shared" si="37"/>
        <v>23500</v>
      </c>
      <c r="AN47" s="19">
        <f t="shared" si="38"/>
        <v>0.036</v>
      </c>
      <c r="AO47" s="19">
        <f t="shared" si="39"/>
        <v>67623498.036</v>
      </c>
    </row>
    <row r="48" spans="1:41" ht="18" customHeight="1">
      <c r="A48" s="4">
        <v>3</v>
      </c>
      <c r="B48" s="117" t="str">
        <f t="shared" si="22"/>
        <v>種子田　麻衣</v>
      </c>
      <c r="C48" s="116">
        <f t="shared" si="22"/>
        <v>1</v>
      </c>
      <c r="D48" s="116" t="str">
        <f t="shared" si="22"/>
        <v>小林Ｔ．ＪＵＮＰＩＮ</v>
      </c>
      <c r="E48" s="184">
        <f t="shared" si="23"/>
        <v>22</v>
      </c>
      <c r="F48" s="185"/>
      <c r="G48" s="184">
        <f t="shared" si="24"/>
        <v>23.2</v>
      </c>
      <c r="H48" s="185"/>
      <c r="I48" s="184">
        <f t="shared" si="25"/>
        <v>45.2</v>
      </c>
      <c r="J48" s="185"/>
      <c r="K48" s="60">
        <v>7.2</v>
      </c>
      <c r="L48" s="60">
        <v>7</v>
      </c>
      <c r="M48" s="60">
        <v>6.9</v>
      </c>
      <c r="N48" s="60">
        <v>7</v>
      </c>
      <c r="O48" s="60">
        <v>7.2</v>
      </c>
      <c r="P48" s="60">
        <v>2.5</v>
      </c>
      <c r="Q48" s="58">
        <f t="shared" si="26"/>
        <v>23.7</v>
      </c>
      <c r="R48" s="58">
        <f t="shared" si="27"/>
        <v>68.9</v>
      </c>
      <c r="S48" s="4">
        <f t="shared" si="28"/>
        <v>5</v>
      </c>
      <c r="T48" s="75">
        <f t="shared" si="40"/>
        <v>21.2</v>
      </c>
      <c r="V48" s="9">
        <f t="shared" si="29"/>
        <v>5</v>
      </c>
      <c r="X48" s="16">
        <f t="shared" si="30"/>
        <v>7.2</v>
      </c>
      <c r="Y48" s="16">
        <f t="shared" si="31"/>
        <v>7.2</v>
      </c>
      <c r="Z48" s="16">
        <f t="shared" si="32"/>
        <v>7</v>
      </c>
      <c r="AA48" s="16">
        <f t="shared" si="33"/>
        <v>7</v>
      </c>
      <c r="AB48" s="16">
        <f t="shared" si="34"/>
        <v>6.9</v>
      </c>
      <c r="AC48" s="17">
        <f t="shared" si="35"/>
        <v>21.2</v>
      </c>
      <c r="AL48" s="9">
        <f t="shared" si="36"/>
        <v>68900000</v>
      </c>
      <c r="AM48" s="9">
        <f t="shared" si="37"/>
        <v>23700</v>
      </c>
      <c r="AN48" s="19">
        <f t="shared" si="38"/>
        <v>0.035300000000000005</v>
      </c>
      <c r="AO48" s="19">
        <f t="shared" si="39"/>
        <v>68923697.5353</v>
      </c>
    </row>
    <row r="49" spans="1:41" ht="18" customHeight="1">
      <c r="A49" s="4">
        <v>4</v>
      </c>
      <c r="B49" s="117" t="str">
        <f t="shared" si="22"/>
        <v>奥津充子</v>
      </c>
      <c r="C49" s="116">
        <f t="shared" si="22"/>
        <v>1</v>
      </c>
      <c r="D49" s="116" t="str">
        <f t="shared" si="22"/>
        <v>エアーフロート</v>
      </c>
      <c r="E49" s="184">
        <f t="shared" si="23"/>
        <v>22.2</v>
      </c>
      <c r="F49" s="185"/>
      <c r="G49" s="184">
        <f t="shared" si="24"/>
        <v>24.9</v>
      </c>
      <c r="H49" s="185"/>
      <c r="I49" s="184">
        <f t="shared" si="25"/>
        <v>47.1</v>
      </c>
      <c r="J49" s="185"/>
      <c r="K49" s="60">
        <v>8.2</v>
      </c>
      <c r="L49" s="60">
        <v>7.8</v>
      </c>
      <c r="M49" s="60">
        <v>7.9</v>
      </c>
      <c r="N49" s="60">
        <v>7.5</v>
      </c>
      <c r="O49" s="60">
        <v>7.5</v>
      </c>
      <c r="P49" s="60">
        <v>2.4</v>
      </c>
      <c r="Q49" s="58">
        <f t="shared" si="26"/>
        <v>25.599999999999998</v>
      </c>
      <c r="R49" s="58">
        <f t="shared" si="27"/>
        <v>72.7</v>
      </c>
      <c r="S49" s="4">
        <f t="shared" si="28"/>
        <v>4</v>
      </c>
      <c r="T49" s="75">
        <f t="shared" si="40"/>
        <v>23.2</v>
      </c>
      <c r="V49" s="9">
        <f t="shared" si="29"/>
        <v>4</v>
      </c>
      <c r="X49" s="16">
        <f t="shared" si="30"/>
        <v>8.2</v>
      </c>
      <c r="Y49" s="16">
        <f t="shared" si="31"/>
        <v>7.9</v>
      </c>
      <c r="Z49" s="16">
        <f t="shared" si="32"/>
        <v>7.8</v>
      </c>
      <c r="AA49" s="16">
        <f t="shared" si="33"/>
        <v>7.5</v>
      </c>
      <c r="AB49" s="16">
        <f t="shared" si="34"/>
        <v>7.5</v>
      </c>
      <c r="AC49" s="17">
        <f t="shared" si="35"/>
        <v>23.2</v>
      </c>
      <c r="AL49" s="9">
        <f t="shared" si="36"/>
        <v>72700000</v>
      </c>
      <c r="AM49" s="9">
        <f t="shared" si="37"/>
        <v>25599.999999999996</v>
      </c>
      <c r="AN49" s="19">
        <f t="shared" si="38"/>
        <v>0.0389</v>
      </c>
      <c r="AO49" s="19">
        <f t="shared" si="39"/>
        <v>72725597.6389</v>
      </c>
    </row>
    <row r="50" spans="1:41" ht="18" customHeight="1">
      <c r="A50" s="4">
        <v>5</v>
      </c>
      <c r="B50" s="117" t="str">
        <f t="shared" si="22"/>
        <v>今村　栞</v>
      </c>
      <c r="C50" s="116">
        <f t="shared" si="22"/>
        <v>1</v>
      </c>
      <c r="D50" s="116" t="str">
        <f t="shared" si="22"/>
        <v>熊本ＴＣ</v>
      </c>
      <c r="E50" s="184">
        <f t="shared" si="23"/>
        <v>22</v>
      </c>
      <c r="F50" s="185"/>
      <c r="G50" s="184">
        <f t="shared" si="24"/>
        <v>25.4</v>
      </c>
      <c r="H50" s="185"/>
      <c r="I50" s="184">
        <f t="shared" si="25"/>
        <v>47.4</v>
      </c>
      <c r="J50" s="185"/>
      <c r="K50" s="60">
        <v>7.7</v>
      </c>
      <c r="L50" s="60">
        <v>7.6</v>
      </c>
      <c r="M50" s="60">
        <v>7.7</v>
      </c>
      <c r="N50" s="60">
        <v>7.5</v>
      </c>
      <c r="O50" s="60">
        <v>7.5</v>
      </c>
      <c r="P50" s="60">
        <v>3.7</v>
      </c>
      <c r="Q50" s="58">
        <f t="shared" si="26"/>
        <v>26.5</v>
      </c>
      <c r="R50" s="58">
        <f t="shared" si="27"/>
        <v>73.9</v>
      </c>
      <c r="S50" s="4">
        <f t="shared" si="28"/>
        <v>3</v>
      </c>
      <c r="T50" s="75">
        <f t="shared" si="40"/>
        <v>22.8</v>
      </c>
      <c r="V50" s="9">
        <f t="shared" si="29"/>
        <v>3</v>
      </c>
      <c r="X50" s="16">
        <f t="shared" si="30"/>
        <v>7.7</v>
      </c>
      <c r="Y50" s="16">
        <f t="shared" si="31"/>
        <v>7.7</v>
      </c>
      <c r="Z50" s="16">
        <f t="shared" si="32"/>
        <v>7.6</v>
      </c>
      <c r="AA50" s="16">
        <f t="shared" si="33"/>
        <v>7.5</v>
      </c>
      <c r="AB50" s="16">
        <f t="shared" si="34"/>
        <v>7.5</v>
      </c>
      <c r="AC50" s="17">
        <f t="shared" si="35"/>
        <v>22.8</v>
      </c>
      <c r="AL50" s="9">
        <f t="shared" si="36"/>
        <v>73900000</v>
      </c>
      <c r="AM50" s="9">
        <f t="shared" si="37"/>
        <v>26500</v>
      </c>
      <c r="AN50" s="19">
        <f t="shared" si="38"/>
        <v>0.038</v>
      </c>
      <c r="AO50" s="19">
        <f t="shared" si="39"/>
        <v>73926496.338</v>
      </c>
    </row>
    <row r="51" spans="1:41" ht="18" customHeight="1">
      <c r="A51" s="4">
        <v>6</v>
      </c>
      <c r="B51" s="117" t="str">
        <f t="shared" si="22"/>
        <v>赤星　遼</v>
      </c>
      <c r="C51" s="116">
        <f t="shared" si="22"/>
        <v>1</v>
      </c>
      <c r="D51" s="116" t="str">
        <f t="shared" si="22"/>
        <v>熊本ＴＣ</v>
      </c>
      <c r="E51" s="184">
        <f t="shared" si="23"/>
        <v>23.2</v>
      </c>
      <c r="F51" s="185"/>
      <c r="G51" s="184">
        <f t="shared" si="24"/>
        <v>25</v>
      </c>
      <c r="H51" s="185"/>
      <c r="I51" s="184">
        <f t="shared" si="25"/>
        <v>48.2</v>
      </c>
      <c r="J51" s="185"/>
      <c r="K51" s="60">
        <v>1.4</v>
      </c>
      <c r="L51" s="60">
        <v>1.4</v>
      </c>
      <c r="M51" s="60">
        <v>1.5</v>
      </c>
      <c r="N51" s="60">
        <v>1.4</v>
      </c>
      <c r="O51" s="60">
        <v>1.4</v>
      </c>
      <c r="P51" s="60">
        <v>1</v>
      </c>
      <c r="Q51" s="58">
        <f t="shared" si="26"/>
        <v>5.199999999999999</v>
      </c>
      <c r="R51" s="58">
        <f t="shared" si="27"/>
        <v>53.4</v>
      </c>
      <c r="S51" s="4">
        <f t="shared" si="28"/>
        <v>7</v>
      </c>
      <c r="T51" s="75">
        <f t="shared" si="40"/>
        <v>4.199999999999999</v>
      </c>
      <c r="V51" s="9">
        <f t="shared" si="29"/>
        <v>7</v>
      </c>
      <c r="X51" s="16">
        <f t="shared" si="30"/>
        <v>1.5</v>
      </c>
      <c r="Y51" s="16">
        <f t="shared" si="31"/>
        <v>1.4</v>
      </c>
      <c r="Z51" s="16">
        <f t="shared" si="32"/>
        <v>1.4</v>
      </c>
      <c r="AA51" s="16">
        <f t="shared" si="33"/>
        <v>1.4</v>
      </c>
      <c r="AB51" s="16">
        <f t="shared" si="34"/>
        <v>1.4</v>
      </c>
      <c r="AC51" s="17">
        <f t="shared" si="35"/>
        <v>4.199999999999999</v>
      </c>
      <c r="AL51" s="9">
        <f t="shared" si="36"/>
        <v>53400000</v>
      </c>
      <c r="AM51" s="9">
        <f t="shared" si="37"/>
        <v>5199.999999999999</v>
      </c>
      <c r="AN51" s="19">
        <f t="shared" si="38"/>
        <v>0.0070999999999999995</v>
      </c>
      <c r="AO51" s="19">
        <f t="shared" si="39"/>
        <v>53405199.0071</v>
      </c>
    </row>
    <row r="52" spans="1:41" ht="18" customHeight="1">
      <c r="A52" s="4">
        <v>7</v>
      </c>
      <c r="B52" s="117" t="str">
        <f t="shared" si="22"/>
        <v>竹嵜　姫花</v>
      </c>
      <c r="C52" s="116">
        <f t="shared" si="22"/>
        <v>2</v>
      </c>
      <c r="D52" s="116" t="str">
        <f t="shared" si="22"/>
        <v>熊本ＴＣ</v>
      </c>
      <c r="E52" s="184">
        <f t="shared" si="23"/>
        <v>24.900000000000002</v>
      </c>
      <c r="F52" s="185"/>
      <c r="G52" s="184">
        <f t="shared" si="24"/>
        <v>29</v>
      </c>
      <c r="H52" s="185"/>
      <c r="I52" s="184">
        <f t="shared" si="25"/>
        <v>53.9</v>
      </c>
      <c r="J52" s="185"/>
      <c r="K52" s="60">
        <v>7.9</v>
      </c>
      <c r="L52" s="60">
        <v>7.6</v>
      </c>
      <c r="M52" s="60">
        <v>8</v>
      </c>
      <c r="N52" s="60">
        <v>7.8</v>
      </c>
      <c r="O52" s="60">
        <v>7.8</v>
      </c>
      <c r="P52" s="60">
        <v>5.9</v>
      </c>
      <c r="Q52" s="58">
        <f t="shared" si="26"/>
        <v>29.4</v>
      </c>
      <c r="R52" s="58">
        <f t="shared" si="27"/>
        <v>83.3</v>
      </c>
      <c r="S52" s="4">
        <f t="shared" si="28"/>
        <v>1</v>
      </c>
      <c r="T52" s="75">
        <f>Q52-P52</f>
        <v>23.5</v>
      </c>
      <c r="V52" s="9">
        <f t="shared" si="29"/>
        <v>1</v>
      </c>
      <c r="X52" s="16">
        <f t="shared" si="30"/>
        <v>8</v>
      </c>
      <c r="Y52" s="16">
        <f t="shared" si="31"/>
        <v>7.9</v>
      </c>
      <c r="Z52" s="16">
        <f t="shared" si="32"/>
        <v>7.8</v>
      </c>
      <c r="AA52" s="16">
        <f t="shared" si="33"/>
        <v>7.8</v>
      </c>
      <c r="AB52" s="16">
        <f t="shared" si="34"/>
        <v>7.6</v>
      </c>
      <c r="AC52" s="17">
        <f t="shared" si="35"/>
        <v>23.5</v>
      </c>
      <c r="AL52" s="9">
        <f t="shared" si="36"/>
        <v>83300000</v>
      </c>
      <c r="AM52" s="9">
        <f t="shared" si="37"/>
        <v>29400</v>
      </c>
      <c r="AN52" s="19">
        <f t="shared" si="38"/>
        <v>0.0391</v>
      </c>
      <c r="AO52" s="19">
        <f t="shared" si="39"/>
        <v>83329394.1391</v>
      </c>
    </row>
    <row r="53" spans="1:41" ht="18" customHeight="1">
      <c r="A53" s="4">
        <v>8</v>
      </c>
      <c r="B53" s="117" t="str">
        <f t="shared" si="22"/>
        <v>岡部優海</v>
      </c>
      <c r="C53" s="116">
        <f t="shared" si="22"/>
        <v>3</v>
      </c>
      <c r="D53" s="116" t="str">
        <f t="shared" si="22"/>
        <v>スペースウォーク</v>
      </c>
      <c r="E53" s="184">
        <f t="shared" si="23"/>
        <v>25.299999999999997</v>
      </c>
      <c r="F53" s="185"/>
      <c r="G53" s="184">
        <f t="shared" si="24"/>
        <v>28.700000000000003</v>
      </c>
      <c r="H53" s="185"/>
      <c r="I53" s="184">
        <f t="shared" si="25"/>
        <v>54</v>
      </c>
      <c r="J53" s="185"/>
      <c r="K53" s="60">
        <v>8.3</v>
      </c>
      <c r="L53" s="60">
        <v>7.5</v>
      </c>
      <c r="M53" s="60">
        <v>7.7</v>
      </c>
      <c r="N53" s="60">
        <v>7.9</v>
      </c>
      <c r="O53" s="60">
        <v>7.7</v>
      </c>
      <c r="P53" s="60">
        <v>5.1</v>
      </c>
      <c r="Q53" s="58">
        <f t="shared" si="26"/>
        <v>28.4</v>
      </c>
      <c r="R53" s="58">
        <f t="shared" si="27"/>
        <v>82.4</v>
      </c>
      <c r="S53" s="4">
        <f t="shared" si="28"/>
        <v>2</v>
      </c>
      <c r="T53" s="75">
        <f t="shared" si="40"/>
        <v>23.299999999999997</v>
      </c>
      <c r="V53" s="9">
        <f t="shared" si="29"/>
        <v>2</v>
      </c>
      <c r="X53" s="16">
        <f t="shared" si="30"/>
        <v>8.3</v>
      </c>
      <c r="Y53" s="16">
        <f t="shared" si="31"/>
        <v>7.9</v>
      </c>
      <c r="Z53" s="16">
        <f t="shared" si="32"/>
        <v>7.7</v>
      </c>
      <c r="AA53" s="16">
        <f t="shared" si="33"/>
        <v>7.7</v>
      </c>
      <c r="AB53" s="16">
        <f t="shared" si="34"/>
        <v>7.5</v>
      </c>
      <c r="AC53" s="17">
        <f t="shared" si="35"/>
        <v>23.3</v>
      </c>
      <c r="AL53" s="9">
        <f t="shared" si="36"/>
        <v>82400000</v>
      </c>
      <c r="AM53" s="9">
        <f t="shared" si="37"/>
        <v>28400</v>
      </c>
      <c r="AN53" s="19">
        <f t="shared" si="38"/>
        <v>0.0391</v>
      </c>
      <c r="AO53" s="19">
        <f t="shared" si="39"/>
        <v>82428394.9391</v>
      </c>
    </row>
    <row r="54" spans="1:41" ht="18" customHeight="1">
      <c r="A54" s="4">
        <v>9</v>
      </c>
      <c r="B54" s="117">
        <f t="shared" si="22"/>
      </c>
      <c r="C54" s="116">
        <f t="shared" si="22"/>
      </c>
      <c r="D54" s="116">
        <f t="shared" si="22"/>
      </c>
      <c r="E54" s="187">
        <f t="shared" si="23"/>
      </c>
      <c r="F54" s="188"/>
      <c r="G54" s="187">
        <f t="shared" si="24"/>
      </c>
      <c r="H54" s="188"/>
      <c r="I54" s="187">
        <f t="shared" si="25"/>
      </c>
      <c r="J54" s="188"/>
      <c r="K54" s="25"/>
      <c r="L54" s="25"/>
      <c r="M54" s="25"/>
      <c r="N54" s="25"/>
      <c r="O54" s="25"/>
      <c r="P54" s="25"/>
      <c r="Q54" s="14">
        <f>IF(B54="","",P54+AC54)</f>
      </c>
      <c r="R54" s="14">
        <f t="shared" si="27"/>
      </c>
      <c r="S54" s="15">
        <f t="shared" si="28"/>
      </c>
      <c r="T54" s="75" t="e">
        <f t="shared" si="40"/>
        <v>#VALUE!</v>
      </c>
      <c r="V54" s="9" t="e">
        <f t="shared" si="29"/>
        <v>#VALUE!</v>
      </c>
      <c r="X54" s="16">
        <f t="shared" si="30"/>
        <v>0</v>
      </c>
      <c r="Y54" s="16">
        <f t="shared" si="31"/>
        <v>0</v>
      </c>
      <c r="Z54" s="16">
        <f t="shared" si="32"/>
        <v>0</v>
      </c>
      <c r="AA54" s="16">
        <f t="shared" si="33"/>
        <v>0</v>
      </c>
      <c r="AB54" s="16">
        <f t="shared" si="34"/>
        <v>0</v>
      </c>
      <c r="AC54" s="17">
        <f t="shared" si="35"/>
        <v>0</v>
      </c>
      <c r="AL54" s="9">
        <f t="shared" si="36"/>
        <v>0</v>
      </c>
      <c r="AM54" s="9">
        <f t="shared" si="37"/>
        <v>0</v>
      </c>
      <c r="AN54" s="19">
        <f t="shared" si="38"/>
        <v>0</v>
      </c>
      <c r="AO54" s="19">
        <f t="shared" si="39"/>
        <v>0</v>
      </c>
    </row>
    <row r="55" spans="1:41" ht="18" customHeight="1">
      <c r="A55" s="4">
        <v>10</v>
      </c>
      <c r="B55" s="117">
        <f t="shared" si="22"/>
      </c>
      <c r="C55" s="116">
        <f t="shared" si="22"/>
      </c>
      <c r="D55" s="116">
        <f t="shared" si="22"/>
      </c>
      <c r="E55" s="187">
        <f t="shared" si="23"/>
      </c>
      <c r="F55" s="188"/>
      <c r="G55" s="187">
        <f t="shared" si="24"/>
      </c>
      <c r="H55" s="188"/>
      <c r="I55" s="187">
        <f t="shared" si="25"/>
      </c>
      <c r="J55" s="188"/>
      <c r="K55" s="25"/>
      <c r="L55" s="25"/>
      <c r="M55" s="25"/>
      <c r="N55" s="25"/>
      <c r="O55" s="25"/>
      <c r="P55" s="25"/>
      <c r="Q55" s="14">
        <f>IF(B55="","",P55+AC55)</f>
      </c>
      <c r="R55" s="14">
        <f t="shared" si="27"/>
      </c>
      <c r="S55" s="15">
        <f t="shared" si="28"/>
      </c>
      <c r="T55" s="75" t="e">
        <f t="shared" si="40"/>
        <v>#VALUE!</v>
      </c>
      <c r="V55" s="9" t="e">
        <f t="shared" si="29"/>
        <v>#VALUE!</v>
      </c>
      <c r="X55" s="16">
        <f t="shared" si="30"/>
        <v>0</v>
      </c>
      <c r="Y55" s="16">
        <f t="shared" si="31"/>
        <v>0</v>
      </c>
      <c r="Z55" s="16">
        <f t="shared" si="32"/>
        <v>0</v>
      </c>
      <c r="AA55" s="16">
        <f t="shared" si="33"/>
        <v>0</v>
      </c>
      <c r="AB55" s="16">
        <f t="shared" si="34"/>
        <v>0</v>
      </c>
      <c r="AC55" s="17">
        <f t="shared" si="35"/>
        <v>0</v>
      </c>
      <c r="AL55" s="9">
        <f t="shared" si="36"/>
        <v>0</v>
      </c>
      <c r="AM55" s="9">
        <f t="shared" si="37"/>
        <v>0</v>
      </c>
      <c r="AN55" s="19">
        <f t="shared" si="38"/>
        <v>0</v>
      </c>
      <c r="AO55" s="19">
        <f t="shared" si="39"/>
        <v>0</v>
      </c>
    </row>
  </sheetData>
  <sheetProtection formatCells="0" formatColumns="0" formatRows="0" selectLockedCells="1"/>
  <mergeCells count="53">
    <mergeCell ref="A44:A45"/>
    <mergeCell ref="B44:B45"/>
    <mergeCell ref="C44:C45"/>
    <mergeCell ref="D44:D45"/>
    <mergeCell ref="A43:S43"/>
    <mergeCell ref="A4:S4"/>
    <mergeCell ref="B5:B6"/>
    <mergeCell ref="K5:Q5"/>
    <mergeCell ref="E5:J5"/>
    <mergeCell ref="C5:C6"/>
    <mergeCell ref="A5:A6"/>
    <mergeCell ref="AE5:AI5"/>
    <mergeCell ref="R5:R6"/>
    <mergeCell ref="S5:S6"/>
    <mergeCell ref="D5:D6"/>
    <mergeCell ref="X5:AB5"/>
    <mergeCell ref="S44:S45"/>
    <mergeCell ref="E44:J44"/>
    <mergeCell ref="E45:F45"/>
    <mergeCell ref="E46:F46"/>
    <mergeCell ref="G46:H46"/>
    <mergeCell ref="I46:J46"/>
    <mergeCell ref="G45:H45"/>
    <mergeCell ref="I45:J45"/>
    <mergeCell ref="K44:Q44"/>
    <mergeCell ref="R44:R45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E50:F50"/>
    <mergeCell ref="G50:H50"/>
    <mergeCell ref="I50:J50"/>
    <mergeCell ref="E51:F51"/>
    <mergeCell ref="G51:H51"/>
    <mergeCell ref="I51:J51"/>
    <mergeCell ref="E52:F52"/>
    <mergeCell ref="G52:H52"/>
    <mergeCell ref="I52:J52"/>
    <mergeCell ref="E55:F55"/>
    <mergeCell ref="G55:H55"/>
    <mergeCell ref="I55:J55"/>
    <mergeCell ref="E53:F53"/>
    <mergeCell ref="G53:H53"/>
    <mergeCell ref="I53:J53"/>
    <mergeCell ref="E54:F54"/>
    <mergeCell ref="G54:H54"/>
    <mergeCell ref="I54:J54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9">
      <selection activeCell="P11" sqref="P11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61</v>
      </c>
      <c r="B1" s="30"/>
      <c r="C1" s="31"/>
      <c r="D1" s="30"/>
      <c r="T1" s="34"/>
    </row>
    <row r="2" spans="1:20" s="32" customFormat="1" ht="18" customHeight="1">
      <c r="A2" s="33"/>
      <c r="B2" s="30"/>
      <c r="C2" s="31"/>
      <c r="D2" s="30"/>
      <c r="T2" s="34"/>
    </row>
    <row r="3" spans="1:22" s="32" customFormat="1" ht="18" customHeight="1">
      <c r="A3" s="33" t="s">
        <v>45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92" t="s">
        <v>173</v>
      </c>
      <c r="C7" s="102">
        <v>3</v>
      </c>
      <c r="D7" s="94" t="s">
        <v>118</v>
      </c>
      <c r="E7" s="57">
        <v>7.5</v>
      </c>
      <c r="F7" s="57">
        <v>7.3</v>
      </c>
      <c r="G7" s="57">
        <v>7.8</v>
      </c>
      <c r="H7" s="57">
        <v>7.4</v>
      </c>
      <c r="I7" s="57">
        <v>7.7</v>
      </c>
      <c r="J7" s="58">
        <f aca="true" t="shared" si="0" ref="J7:J36">IF(B7="","",AC7)</f>
        <v>22.6</v>
      </c>
      <c r="K7" s="59">
        <v>7.3</v>
      </c>
      <c r="L7" s="59">
        <v>7.1</v>
      </c>
      <c r="M7" s="59">
        <v>7.4</v>
      </c>
      <c r="N7" s="59">
        <v>6.8</v>
      </c>
      <c r="O7" s="59">
        <v>7.4</v>
      </c>
      <c r="P7" s="59">
        <v>3.7</v>
      </c>
      <c r="Q7" s="58">
        <f aca="true" t="shared" si="1" ref="Q7:Q36">IF(B7="","",P7+AJ7)</f>
        <v>25.499999999999996</v>
      </c>
      <c r="R7" s="58">
        <f aca="true" t="shared" si="2" ref="R7:R36">IF(B7="","",ROUND(AC7+P7+AJ7,1))</f>
        <v>48.1</v>
      </c>
      <c r="S7" s="4">
        <f aca="true" t="shared" si="3" ref="S7:S36">IF(B7="","",RANK(AO7,AO$7:AO$36,0))</f>
        <v>3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3</v>
      </c>
      <c r="W7" s="9"/>
      <c r="X7" s="16">
        <f aca="true" t="shared" si="6" ref="X7:X36">IF(E7="",0,LARGE($E7:$I7,1))</f>
        <v>7.8</v>
      </c>
      <c r="Y7" s="16">
        <f aca="true" t="shared" si="7" ref="Y7:Y36">IF(F7="",0,LARGE($E7:$I7,2))</f>
        <v>7.7</v>
      </c>
      <c r="Z7" s="16">
        <f aca="true" t="shared" si="8" ref="Z7:Z36">IF(G7="",0,LARGE($E7:$I7,3))</f>
        <v>7.5</v>
      </c>
      <c r="AA7" s="16">
        <f aca="true" t="shared" si="9" ref="AA7:AA36">IF(H7="",0,LARGE($E7:$I7,4))</f>
        <v>7.4</v>
      </c>
      <c r="AB7" s="16">
        <f aca="true" t="shared" si="10" ref="AB7:AB36">IF(I7="",0,LARGE($E7:$I7,5))</f>
        <v>7.3</v>
      </c>
      <c r="AC7" s="17">
        <f aca="true" t="shared" si="11" ref="AC7:AC36">SUM(Y7:AA7)</f>
        <v>22.6</v>
      </c>
      <c r="AD7" s="17"/>
      <c r="AE7" s="16">
        <f aca="true" t="shared" si="12" ref="AE7:AE36">IF(K7="",0,LARGE($K7:$O7,1))</f>
        <v>7.4</v>
      </c>
      <c r="AF7" s="16">
        <f aca="true" t="shared" si="13" ref="AF7:AF36">IF(L7="",0,LARGE($K7:$O7,2))</f>
        <v>7.4</v>
      </c>
      <c r="AG7" s="16">
        <f aca="true" t="shared" si="14" ref="AG7:AG36">IF(M7="",0,LARGE($K7:$O7,3))</f>
        <v>7.3</v>
      </c>
      <c r="AH7" s="16">
        <f aca="true" t="shared" si="15" ref="AH7:AH36">IF(N7="",0,LARGE($K7:$O7,4))</f>
        <v>7.1</v>
      </c>
      <c r="AI7" s="16">
        <f aca="true" t="shared" si="16" ref="AI7:AI36">IF(O7="",0,LARGE($K7:$O7,5))</f>
        <v>6.8</v>
      </c>
      <c r="AJ7" s="17">
        <f aca="true" t="shared" si="17" ref="AJ7:AJ36">SUM(AF7:AH7)</f>
        <v>21.799999999999997</v>
      </c>
      <c r="AK7" s="18"/>
      <c r="AL7" s="9">
        <f aca="true" t="shared" si="18" ref="AL7:AL36">IF(R7="",0,R7*1000000)</f>
        <v>48100000</v>
      </c>
      <c r="AM7" s="9">
        <f aca="true" t="shared" si="19" ref="AM7:AM36">IF(Q7="",0,Q7*1000)</f>
        <v>25499.999999999996</v>
      </c>
      <c r="AN7" s="19">
        <f aca="true" t="shared" si="20" ref="AN7:AN36">SUM(K7:O7)/1000</f>
        <v>0.036</v>
      </c>
      <c r="AO7" s="19">
        <f aca="true" t="shared" si="21" ref="AO7:AO36">ROUND(AL7+AM7-P7+AN7,4)</f>
        <v>48125496.336</v>
      </c>
      <c r="AP7" s="17"/>
      <c r="AQ7" s="9"/>
    </row>
    <row r="8" spans="1:43" ht="18" customHeight="1">
      <c r="A8" s="4">
        <v>2</v>
      </c>
      <c r="B8" s="92" t="s">
        <v>174</v>
      </c>
      <c r="C8" s="102">
        <v>1</v>
      </c>
      <c r="D8" s="94" t="s">
        <v>129</v>
      </c>
      <c r="E8" s="57">
        <v>7.5</v>
      </c>
      <c r="F8" s="57">
        <v>7.1</v>
      </c>
      <c r="G8" s="57">
        <v>8</v>
      </c>
      <c r="H8" s="57">
        <v>7.5</v>
      </c>
      <c r="I8" s="57">
        <v>7.7</v>
      </c>
      <c r="J8" s="58">
        <f t="shared" si="0"/>
        <v>22.7</v>
      </c>
      <c r="K8" s="59">
        <v>7.4</v>
      </c>
      <c r="L8" s="59">
        <v>6.5</v>
      </c>
      <c r="M8" s="59">
        <v>7.5</v>
      </c>
      <c r="N8" s="59">
        <v>6.4</v>
      </c>
      <c r="O8" s="59">
        <v>6.8</v>
      </c>
      <c r="P8" s="59">
        <v>4</v>
      </c>
      <c r="Q8" s="58">
        <f t="shared" si="1"/>
        <v>24.7</v>
      </c>
      <c r="R8" s="58">
        <f t="shared" si="2"/>
        <v>47.4</v>
      </c>
      <c r="S8" s="4">
        <f t="shared" si="3"/>
        <v>4</v>
      </c>
      <c r="T8" s="2" t="str">
        <f t="shared" si="4"/>
        <v>決勝進出</v>
      </c>
      <c r="U8" s="9"/>
      <c r="V8" s="9">
        <f t="shared" si="5"/>
        <v>4</v>
      </c>
      <c r="W8" s="9"/>
      <c r="X8" s="16">
        <f t="shared" si="6"/>
        <v>8</v>
      </c>
      <c r="Y8" s="16">
        <f t="shared" si="7"/>
        <v>7.7</v>
      </c>
      <c r="Z8" s="16">
        <f t="shared" si="8"/>
        <v>7.5</v>
      </c>
      <c r="AA8" s="16">
        <f t="shared" si="9"/>
        <v>7.5</v>
      </c>
      <c r="AB8" s="16">
        <f t="shared" si="10"/>
        <v>7.1</v>
      </c>
      <c r="AC8" s="17">
        <f t="shared" si="11"/>
        <v>22.7</v>
      </c>
      <c r="AD8" s="17"/>
      <c r="AE8" s="16">
        <f t="shared" si="12"/>
        <v>7.5</v>
      </c>
      <c r="AF8" s="16">
        <f t="shared" si="13"/>
        <v>7.4</v>
      </c>
      <c r="AG8" s="16">
        <f t="shared" si="14"/>
        <v>6.8</v>
      </c>
      <c r="AH8" s="16">
        <f t="shared" si="15"/>
        <v>6.5</v>
      </c>
      <c r="AI8" s="16">
        <f t="shared" si="16"/>
        <v>6.4</v>
      </c>
      <c r="AJ8" s="17">
        <f t="shared" si="17"/>
        <v>20.7</v>
      </c>
      <c r="AK8" s="18"/>
      <c r="AL8" s="9">
        <f t="shared" si="18"/>
        <v>47400000</v>
      </c>
      <c r="AM8" s="9">
        <f t="shared" si="19"/>
        <v>24700</v>
      </c>
      <c r="AN8" s="19">
        <f t="shared" si="20"/>
        <v>0.03459999999999999</v>
      </c>
      <c r="AO8" s="19">
        <f t="shared" si="21"/>
        <v>47424696.0346</v>
      </c>
      <c r="AP8" s="17"/>
      <c r="AQ8" s="9"/>
    </row>
    <row r="9" spans="1:43" ht="18" customHeight="1">
      <c r="A9" s="4">
        <v>3</v>
      </c>
      <c r="B9" s="92" t="s">
        <v>175</v>
      </c>
      <c r="C9" s="93">
        <v>3</v>
      </c>
      <c r="D9" s="94" t="s">
        <v>116</v>
      </c>
      <c r="E9" s="57">
        <v>7.8</v>
      </c>
      <c r="F9" s="57">
        <v>7.7</v>
      </c>
      <c r="G9" s="57">
        <v>8.3</v>
      </c>
      <c r="H9" s="57">
        <v>7.9</v>
      </c>
      <c r="I9" s="57">
        <v>7.8</v>
      </c>
      <c r="J9" s="58">
        <f t="shared" si="0"/>
        <v>23.5</v>
      </c>
      <c r="K9" s="59">
        <v>4</v>
      </c>
      <c r="L9" s="59">
        <v>3.9</v>
      </c>
      <c r="M9" s="59">
        <v>3.8</v>
      </c>
      <c r="N9" s="59">
        <v>3.2</v>
      </c>
      <c r="O9" s="59">
        <v>3.4</v>
      </c>
      <c r="P9" s="59">
        <v>4.1</v>
      </c>
      <c r="Q9" s="58">
        <f t="shared" si="1"/>
        <v>15.2</v>
      </c>
      <c r="R9" s="58">
        <f t="shared" si="2"/>
        <v>38.7</v>
      </c>
      <c r="S9" s="4">
        <f t="shared" si="3"/>
        <v>9</v>
      </c>
      <c r="T9" s="2" t="str">
        <f t="shared" si="4"/>
        <v>決勝進出</v>
      </c>
      <c r="U9" s="9"/>
      <c r="V9" s="9">
        <f t="shared" si="5"/>
        <v>9</v>
      </c>
      <c r="W9" s="9"/>
      <c r="X9" s="16">
        <f t="shared" si="6"/>
        <v>8.3</v>
      </c>
      <c r="Y9" s="16">
        <f t="shared" si="7"/>
        <v>7.9</v>
      </c>
      <c r="Z9" s="16">
        <f t="shared" si="8"/>
        <v>7.8</v>
      </c>
      <c r="AA9" s="16">
        <f t="shared" si="9"/>
        <v>7.8</v>
      </c>
      <c r="AB9" s="16">
        <f t="shared" si="10"/>
        <v>7.7</v>
      </c>
      <c r="AC9" s="17">
        <f t="shared" si="11"/>
        <v>23.5</v>
      </c>
      <c r="AD9" s="17"/>
      <c r="AE9" s="16">
        <f t="shared" si="12"/>
        <v>4</v>
      </c>
      <c r="AF9" s="16">
        <f t="shared" si="13"/>
        <v>3.9</v>
      </c>
      <c r="AG9" s="16">
        <f t="shared" si="14"/>
        <v>3.8</v>
      </c>
      <c r="AH9" s="16">
        <f t="shared" si="15"/>
        <v>3.4</v>
      </c>
      <c r="AI9" s="16">
        <f t="shared" si="16"/>
        <v>3.2</v>
      </c>
      <c r="AJ9" s="17">
        <f t="shared" si="17"/>
        <v>11.1</v>
      </c>
      <c r="AK9" s="18"/>
      <c r="AL9" s="9">
        <f t="shared" si="18"/>
        <v>38700000</v>
      </c>
      <c r="AM9" s="9">
        <f t="shared" si="19"/>
        <v>15200</v>
      </c>
      <c r="AN9" s="19">
        <f t="shared" si="20"/>
        <v>0.018299999999999997</v>
      </c>
      <c r="AO9" s="19">
        <f t="shared" si="21"/>
        <v>38715195.9183</v>
      </c>
      <c r="AP9" s="17"/>
      <c r="AQ9" s="9"/>
    </row>
    <row r="10" spans="1:43" ht="18" customHeight="1">
      <c r="A10" s="4">
        <v>4</v>
      </c>
      <c r="B10" s="94" t="s">
        <v>176</v>
      </c>
      <c r="C10" s="102">
        <v>1</v>
      </c>
      <c r="D10" s="94" t="s">
        <v>177</v>
      </c>
      <c r="E10" s="57">
        <v>7.2</v>
      </c>
      <c r="F10" s="57">
        <v>7</v>
      </c>
      <c r="G10" s="57">
        <v>7.1</v>
      </c>
      <c r="H10" s="57">
        <v>7.3</v>
      </c>
      <c r="I10" s="57">
        <v>7.4</v>
      </c>
      <c r="J10" s="58">
        <f t="shared" si="0"/>
        <v>21.6</v>
      </c>
      <c r="K10" s="59">
        <v>7</v>
      </c>
      <c r="L10" s="59">
        <v>6.9</v>
      </c>
      <c r="M10" s="59">
        <v>6.9</v>
      </c>
      <c r="N10" s="59">
        <v>7.2</v>
      </c>
      <c r="O10" s="59">
        <v>6.9</v>
      </c>
      <c r="P10" s="59">
        <v>1.9</v>
      </c>
      <c r="Q10" s="58">
        <f t="shared" si="1"/>
        <v>22.7</v>
      </c>
      <c r="R10" s="58">
        <f t="shared" si="2"/>
        <v>44.3</v>
      </c>
      <c r="S10" s="4">
        <f t="shared" si="3"/>
        <v>6</v>
      </c>
      <c r="T10" s="2" t="str">
        <f t="shared" si="4"/>
        <v>決勝進出</v>
      </c>
      <c r="U10" s="9"/>
      <c r="V10" s="9">
        <f t="shared" si="5"/>
        <v>6</v>
      </c>
      <c r="W10" s="9"/>
      <c r="X10" s="16">
        <f t="shared" si="6"/>
        <v>7.4</v>
      </c>
      <c r="Y10" s="16">
        <f t="shared" si="7"/>
        <v>7.3</v>
      </c>
      <c r="Z10" s="16">
        <f t="shared" si="8"/>
        <v>7.2</v>
      </c>
      <c r="AA10" s="16">
        <f t="shared" si="9"/>
        <v>7.1</v>
      </c>
      <c r="AB10" s="16">
        <f t="shared" si="10"/>
        <v>7</v>
      </c>
      <c r="AC10" s="17">
        <f t="shared" si="11"/>
        <v>21.6</v>
      </c>
      <c r="AD10" s="17"/>
      <c r="AE10" s="16">
        <f t="shared" si="12"/>
        <v>7.2</v>
      </c>
      <c r="AF10" s="16">
        <f t="shared" si="13"/>
        <v>7</v>
      </c>
      <c r="AG10" s="16">
        <f t="shared" si="14"/>
        <v>6.9</v>
      </c>
      <c r="AH10" s="16">
        <f t="shared" si="15"/>
        <v>6.9</v>
      </c>
      <c r="AI10" s="16">
        <f t="shared" si="16"/>
        <v>6.9</v>
      </c>
      <c r="AJ10" s="17">
        <f t="shared" si="17"/>
        <v>20.8</v>
      </c>
      <c r="AK10" s="18"/>
      <c r="AL10" s="9">
        <f t="shared" si="18"/>
        <v>44300000</v>
      </c>
      <c r="AM10" s="9">
        <f t="shared" si="19"/>
        <v>22700</v>
      </c>
      <c r="AN10" s="19">
        <f t="shared" si="20"/>
        <v>0.0349</v>
      </c>
      <c r="AO10" s="19">
        <f t="shared" si="21"/>
        <v>44322698.1349</v>
      </c>
      <c r="AP10" s="17"/>
      <c r="AQ10" s="9"/>
    </row>
    <row r="11" spans="1:43" ht="18" customHeight="1">
      <c r="A11" s="4">
        <v>5</v>
      </c>
      <c r="B11" s="94" t="s">
        <v>178</v>
      </c>
      <c r="C11" s="102">
        <v>3</v>
      </c>
      <c r="D11" s="94" t="s">
        <v>118</v>
      </c>
      <c r="E11" s="57">
        <v>0.8</v>
      </c>
      <c r="F11" s="57">
        <v>0.8</v>
      </c>
      <c r="G11" s="57">
        <v>0.8</v>
      </c>
      <c r="H11" s="57">
        <v>0.7</v>
      </c>
      <c r="I11" s="57">
        <v>0.7</v>
      </c>
      <c r="J11" s="58">
        <f t="shared" si="0"/>
        <v>2.3</v>
      </c>
      <c r="K11" s="59">
        <v>7.3</v>
      </c>
      <c r="L11" s="59">
        <v>7.6</v>
      </c>
      <c r="M11" s="59">
        <v>7.1</v>
      </c>
      <c r="N11" s="59">
        <v>6.8</v>
      </c>
      <c r="O11" s="59">
        <v>6.9</v>
      </c>
      <c r="P11" s="59">
        <v>8.9</v>
      </c>
      <c r="Q11" s="58">
        <f t="shared" si="1"/>
        <v>30.199999999999996</v>
      </c>
      <c r="R11" s="58">
        <f t="shared" si="2"/>
        <v>32.5</v>
      </c>
      <c r="S11" s="4">
        <f t="shared" si="3"/>
        <v>11</v>
      </c>
      <c r="T11" s="2">
        <f t="shared" si="4"/>
      </c>
      <c r="U11" s="9"/>
      <c r="V11" s="9">
        <f t="shared" si="5"/>
        <v>11</v>
      </c>
      <c r="W11" s="9"/>
      <c r="X11" s="16">
        <f t="shared" si="6"/>
        <v>0.8</v>
      </c>
      <c r="Y11" s="16">
        <f t="shared" si="7"/>
        <v>0.8</v>
      </c>
      <c r="Z11" s="16">
        <f t="shared" si="8"/>
        <v>0.8</v>
      </c>
      <c r="AA11" s="16">
        <f t="shared" si="9"/>
        <v>0.7</v>
      </c>
      <c r="AB11" s="16">
        <f t="shared" si="10"/>
        <v>0.7</v>
      </c>
      <c r="AC11" s="17">
        <f t="shared" si="11"/>
        <v>2.3</v>
      </c>
      <c r="AD11" s="17"/>
      <c r="AE11" s="16">
        <f t="shared" si="12"/>
        <v>7.6</v>
      </c>
      <c r="AF11" s="16">
        <f t="shared" si="13"/>
        <v>7.3</v>
      </c>
      <c r="AG11" s="16">
        <f t="shared" si="14"/>
        <v>7.1</v>
      </c>
      <c r="AH11" s="16">
        <f t="shared" si="15"/>
        <v>6.9</v>
      </c>
      <c r="AI11" s="16">
        <f t="shared" si="16"/>
        <v>6.8</v>
      </c>
      <c r="AJ11" s="17">
        <f t="shared" si="17"/>
        <v>21.299999999999997</v>
      </c>
      <c r="AK11" s="18"/>
      <c r="AL11" s="9">
        <f t="shared" si="18"/>
        <v>32500000</v>
      </c>
      <c r="AM11" s="9">
        <f t="shared" si="19"/>
        <v>30199.999999999996</v>
      </c>
      <c r="AN11" s="19">
        <f t="shared" si="20"/>
        <v>0.0357</v>
      </c>
      <c r="AO11" s="19">
        <f t="shared" si="21"/>
        <v>32530191.1357</v>
      </c>
      <c r="AP11" s="17"/>
      <c r="AQ11" s="9"/>
    </row>
    <row r="12" spans="1:43" ht="18" customHeight="1">
      <c r="A12" s="4">
        <v>6</v>
      </c>
      <c r="B12" s="111" t="s">
        <v>179</v>
      </c>
      <c r="C12" s="112">
        <v>1</v>
      </c>
      <c r="D12" s="94" t="s">
        <v>151</v>
      </c>
      <c r="E12" s="57">
        <v>5.9</v>
      </c>
      <c r="F12" s="57">
        <v>6</v>
      </c>
      <c r="G12" s="57">
        <v>5.8</v>
      </c>
      <c r="H12" s="57">
        <v>6</v>
      </c>
      <c r="I12" s="57">
        <v>5.7</v>
      </c>
      <c r="J12" s="58">
        <f t="shared" si="0"/>
        <v>17.7</v>
      </c>
      <c r="K12" s="59">
        <v>5.8</v>
      </c>
      <c r="L12" s="59">
        <v>5.8</v>
      </c>
      <c r="M12" s="59">
        <v>5.5</v>
      </c>
      <c r="N12" s="59">
        <v>5.9</v>
      </c>
      <c r="O12" s="59">
        <v>5.6</v>
      </c>
      <c r="P12" s="59">
        <v>1.7</v>
      </c>
      <c r="Q12" s="58">
        <f t="shared" si="1"/>
        <v>18.9</v>
      </c>
      <c r="R12" s="58">
        <f t="shared" si="2"/>
        <v>36.6</v>
      </c>
      <c r="S12" s="4">
        <f t="shared" si="3"/>
        <v>10</v>
      </c>
      <c r="T12" s="2" t="str">
        <f t="shared" si="4"/>
        <v>決勝進出</v>
      </c>
      <c r="U12" s="9"/>
      <c r="V12" s="9">
        <f t="shared" si="5"/>
        <v>10</v>
      </c>
      <c r="W12" s="9"/>
      <c r="X12" s="16">
        <f t="shared" si="6"/>
        <v>6</v>
      </c>
      <c r="Y12" s="16">
        <f t="shared" si="7"/>
        <v>6</v>
      </c>
      <c r="Z12" s="16">
        <f t="shared" si="8"/>
        <v>5.9</v>
      </c>
      <c r="AA12" s="16">
        <f t="shared" si="9"/>
        <v>5.8</v>
      </c>
      <c r="AB12" s="16">
        <f t="shared" si="10"/>
        <v>5.7</v>
      </c>
      <c r="AC12" s="17">
        <f t="shared" si="11"/>
        <v>17.7</v>
      </c>
      <c r="AD12" s="17"/>
      <c r="AE12" s="16">
        <f t="shared" si="12"/>
        <v>5.9</v>
      </c>
      <c r="AF12" s="16">
        <f t="shared" si="13"/>
        <v>5.8</v>
      </c>
      <c r="AG12" s="16">
        <f t="shared" si="14"/>
        <v>5.8</v>
      </c>
      <c r="AH12" s="16">
        <f t="shared" si="15"/>
        <v>5.6</v>
      </c>
      <c r="AI12" s="16">
        <f t="shared" si="16"/>
        <v>5.5</v>
      </c>
      <c r="AJ12" s="17">
        <f t="shared" si="17"/>
        <v>17.2</v>
      </c>
      <c r="AK12" s="18"/>
      <c r="AL12" s="9">
        <f t="shared" si="18"/>
        <v>36600000</v>
      </c>
      <c r="AM12" s="9">
        <f t="shared" si="19"/>
        <v>18900</v>
      </c>
      <c r="AN12" s="19">
        <f t="shared" si="20"/>
        <v>0.0286</v>
      </c>
      <c r="AO12" s="19">
        <f t="shared" si="21"/>
        <v>36618898.3286</v>
      </c>
      <c r="AP12" s="17"/>
      <c r="AQ12" s="9"/>
    </row>
    <row r="13" spans="1:44" ht="18" customHeight="1">
      <c r="A13" s="4">
        <v>7</v>
      </c>
      <c r="B13" s="92" t="s">
        <v>180</v>
      </c>
      <c r="C13" s="93">
        <v>1</v>
      </c>
      <c r="D13" s="94" t="s">
        <v>129</v>
      </c>
      <c r="E13" s="57">
        <v>7</v>
      </c>
      <c r="F13" s="57">
        <v>6.9</v>
      </c>
      <c r="G13" s="57">
        <v>7.1</v>
      </c>
      <c r="H13" s="57">
        <v>7.3</v>
      </c>
      <c r="I13" s="57">
        <v>6.8</v>
      </c>
      <c r="J13" s="58">
        <f t="shared" si="0"/>
        <v>21</v>
      </c>
      <c r="K13" s="59">
        <v>6.7</v>
      </c>
      <c r="L13" s="59">
        <v>6.4</v>
      </c>
      <c r="M13" s="59">
        <v>6.9</v>
      </c>
      <c r="N13" s="59">
        <v>6.4</v>
      </c>
      <c r="O13" s="59">
        <v>6.5</v>
      </c>
      <c r="P13" s="59">
        <v>3.6</v>
      </c>
      <c r="Q13" s="58">
        <f t="shared" si="1"/>
        <v>23.200000000000003</v>
      </c>
      <c r="R13" s="58">
        <f t="shared" si="2"/>
        <v>44.2</v>
      </c>
      <c r="S13" s="4">
        <f t="shared" si="3"/>
        <v>7</v>
      </c>
      <c r="T13" s="2" t="str">
        <f t="shared" si="4"/>
        <v>決勝進出</v>
      </c>
      <c r="U13" s="9"/>
      <c r="V13" s="9">
        <f t="shared" si="5"/>
        <v>7</v>
      </c>
      <c r="W13" s="9"/>
      <c r="X13" s="16">
        <f t="shared" si="6"/>
        <v>7.3</v>
      </c>
      <c r="Y13" s="16">
        <f t="shared" si="7"/>
        <v>7.1</v>
      </c>
      <c r="Z13" s="16">
        <f t="shared" si="8"/>
        <v>7</v>
      </c>
      <c r="AA13" s="16">
        <f t="shared" si="9"/>
        <v>6.9</v>
      </c>
      <c r="AB13" s="16">
        <f t="shared" si="10"/>
        <v>6.8</v>
      </c>
      <c r="AC13" s="17">
        <f t="shared" si="11"/>
        <v>21</v>
      </c>
      <c r="AD13" s="17"/>
      <c r="AE13" s="16">
        <f t="shared" si="12"/>
        <v>6.9</v>
      </c>
      <c r="AF13" s="16">
        <f t="shared" si="13"/>
        <v>6.7</v>
      </c>
      <c r="AG13" s="16">
        <f t="shared" si="14"/>
        <v>6.5</v>
      </c>
      <c r="AH13" s="16">
        <f t="shared" si="15"/>
        <v>6.4</v>
      </c>
      <c r="AI13" s="16">
        <f t="shared" si="16"/>
        <v>6.4</v>
      </c>
      <c r="AJ13" s="17">
        <f t="shared" si="17"/>
        <v>19.6</v>
      </c>
      <c r="AK13" s="18"/>
      <c r="AL13" s="9">
        <f t="shared" si="18"/>
        <v>44200000</v>
      </c>
      <c r="AM13" s="9">
        <f t="shared" si="19"/>
        <v>23200.000000000004</v>
      </c>
      <c r="AN13" s="19">
        <f t="shared" si="20"/>
        <v>0.0329</v>
      </c>
      <c r="AO13" s="19">
        <f t="shared" si="21"/>
        <v>44223196.4329</v>
      </c>
      <c r="AP13" s="17"/>
      <c r="AQ13" s="9"/>
      <c r="AR13" s="20"/>
    </row>
    <row r="14" spans="1:43" ht="18" customHeight="1">
      <c r="A14" s="4">
        <v>8</v>
      </c>
      <c r="B14" s="94" t="s">
        <v>181</v>
      </c>
      <c r="C14" s="102">
        <v>1</v>
      </c>
      <c r="D14" s="94" t="s">
        <v>120</v>
      </c>
      <c r="E14" s="57">
        <v>7.6</v>
      </c>
      <c r="F14" s="57">
        <v>7.9</v>
      </c>
      <c r="G14" s="57">
        <v>7.7</v>
      </c>
      <c r="H14" s="57">
        <v>7.6</v>
      </c>
      <c r="I14" s="57">
        <v>7.7</v>
      </c>
      <c r="J14" s="58">
        <f t="shared" si="0"/>
        <v>23</v>
      </c>
      <c r="K14" s="59">
        <v>7.3</v>
      </c>
      <c r="L14" s="59">
        <v>7</v>
      </c>
      <c r="M14" s="59">
        <v>7.4</v>
      </c>
      <c r="N14" s="59">
        <v>7.1</v>
      </c>
      <c r="O14" s="59">
        <v>7.4</v>
      </c>
      <c r="P14" s="59">
        <v>3.7</v>
      </c>
      <c r="Q14" s="58">
        <f t="shared" si="1"/>
        <v>25.499999999999996</v>
      </c>
      <c r="R14" s="58">
        <f t="shared" si="2"/>
        <v>48.5</v>
      </c>
      <c r="S14" s="4">
        <f t="shared" si="3"/>
        <v>2</v>
      </c>
      <c r="T14" s="2" t="str">
        <f t="shared" si="4"/>
        <v>決勝進出</v>
      </c>
      <c r="U14" s="9"/>
      <c r="V14" s="9">
        <f t="shared" si="5"/>
        <v>2</v>
      </c>
      <c r="W14" s="9"/>
      <c r="X14" s="16">
        <f t="shared" si="6"/>
        <v>7.9</v>
      </c>
      <c r="Y14" s="16">
        <f t="shared" si="7"/>
        <v>7.7</v>
      </c>
      <c r="Z14" s="16">
        <f t="shared" si="8"/>
        <v>7.7</v>
      </c>
      <c r="AA14" s="16">
        <f t="shared" si="9"/>
        <v>7.6</v>
      </c>
      <c r="AB14" s="16">
        <f t="shared" si="10"/>
        <v>7.6</v>
      </c>
      <c r="AC14" s="17">
        <f t="shared" si="11"/>
        <v>23</v>
      </c>
      <c r="AD14" s="17"/>
      <c r="AE14" s="16">
        <f t="shared" si="12"/>
        <v>7.4</v>
      </c>
      <c r="AF14" s="16">
        <f t="shared" si="13"/>
        <v>7.4</v>
      </c>
      <c r="AG14" s="16">
        <f t="shared" si="14"/>
        <v>7.3</v>
      </c>
      <c r="AH14" s="16">
        <f t="shared" si="15"/>
        <v>7.1</v>
      </c>
      <c r="AI14" s="16">
        <f t="shared" si="16"/>
        <v>7</v>
      </c>
      <c r="AJ14" s="17">
        <f t="shared" si="17"/>
        <v>21.799999999999997</v>
      </c>
      <c r="AK14" s="18"/>
      <c r="AL14" s="9">
        <f t="shared" si="18"/>
        <v>48500000</v>
      </c>
      <c r="AM14" s="9">
        <f t="shared" si="19"/>
        <v>25499.999999999996</v>
      </c>
      <c r="AN14" s="19">
        <f t="shared" si="20"/>
        <v>0.0362</v>
      </c>
      <c r="AO14" s="19">
        <f t="shared" si="21"/>
        <v>48525496.3362</v>
      </c>
      <c r="AP14" s="17"/>
      <c r="AQ14" s="9"/>
    </row>
    <row r="15" spans="1:43" ht="18" customHeight="1">
      <c r="A15" s="4">
        <v>9</v>
      </c>
      <c r="B15" s="92" t="s">
        <v>182</v>
      </c>
      <c r="C15" s="102">
        <v>2</v>
      </c>
      <c r="D15" s="94" t="s">
        <v>118</v>
      </c>
      <c r="E15" s="57">
        <v>7.1</v>
      </c>
      <c r="F15" s="57">
        <v>6.9</v>
      </c>
      <c r="G15" s="57">
        <v>7.2</v>
      </c>
      <c r="H15" s="57">
        <v>6.9</v>
      </c>
      <c r="I15" s="57">
        <v>7.1</v>
      </c>
      <c r="J15" s="58">
        <f t="shared" si="0"/>
        <v>21.1</v>
      </c>
      <c r="K15" s="59">
        <v>7.4</v>
      </c>
      <c r="L15" s="59">
        <v>7.4</v>
      </c>
      <c r="M15" s="59">
        <v>7.3</v>
      </c>
      <c r="N15" s="59">
        <v>6.9</v>
      </c>
      <c r="O15" s="59">
        <v>7.2</v>
      </c>
      <c r="P15" s="59">
        <v>2.8</v>
      </c>
      <c r="Q15" s="58">
        <f t="shared" si="1"/>
        <v>24.7</v>
      </c>
      <c r="R15" s="58">
        <f t="shared" si="2"/>
        <v>45.8</v>
      </c>
      <c r="S15" s="4">
        <f t="shared" si="3"/>
        <v>5</v>
      </c>
      <c r="T15" s="2" t="str">
        <f t="shared" si="4"/>
        <v>決勝進出</v>
      </c>
      <c r="U15" s="9"/>
      <c r="V15" s="9">
        <f t="shared" si="5"/>
        <v>5</v>
      </c>
      <c r="W15" s="9"/>
      <c r="X15" s="16">
        <f t="shared" si="6"/>
        <v>7.2</v>
      </c>
      <c r="Y15" s="16">
        <f t="shared" si="7"/>
        <v>7.1</v>
      </c>
      <c r="Z15" s="16">
        <f t="shared" si="8"/>
        <v>7.1</v>
      </c>
      <c r="AA15" s="16">
        <f t="shared" si="9"/>
        <v>6.9</v>
      </c>
      <c r="AB15" s="16">
        <f t="shared" si="10"/>
        <v>6.9</v>
      </c>
      <c r="AC15" s="17">
        <f t="shared" si="11"/>
        <v>21.1</v>
      </c>
      <c r="AD15" s="17"/>
      <c r="AE15" s="16">
        <f t="shared" si="12"/>
        <v>7.4</v>
      </c>
      <c r="AF15" s="16">
        <f t="shared" si="13"/>
        <v>7.4</v>
      </c>
      <c r="AG15" s="16">
        <f t="shared" si="14"/>
        <v>7.3</v>
      </c>
      <c r="AH15" s="16">
        <f t="shared" si="15"/>
        <v>7.2</v>
      </c>
      <c r="AI15" s="16">
        <f t="shared" si="16"/>
        <v>6.9</v>
      </c>
      <c r="AJ15" s="17">
        <f t="shared" si="17"/>
        <v>21.9</v>
      </c>
      <c r="AK15" s="18"/>
      <c r="AL15" s="9">
        <f t="shared" si="18"/>
        <v>45800000</v>
      </c>
      <c r="AM15" s="9">
        <f t="shared" si="19"/>
        <v>24700</v>
      </c>
      <c r="AN15" s="19">
        <f t="shared" si="20"/>
        <v>0.0362</v>
      </c>
      <c r="AO15" s="19">
        <f t="shared" si="21"/>
        <v>45824697.2362</v>
      </c>
      <c r="AP15" s="17"/>
      <c r="AQ15" s="9"/>
    </row>
    <row r="16" spans="1:43" ht="18" customHeight="1">
      <c r="A16" s="4">
        <v>10</v>
      </c>
      <c r="B16" s="92" t="s">
        <v>183</v>
      </c>
      <c r="C16" s="102">
        <v>1</v>
      </c>
      <c r="D16" s="94" t="s">
        <v>116</v>
      </c>
      <c r="E16" s="57">
        <v>7.4</v>
      </c>
      <c r="F16" s="57">
        <v>7.6</v>
      </c>
      <c r="G16" s="57">
        <v>7.3</v>
      </c>
      <c r="H16" s="57">
        <v>7.1</v>
      </c>
      <c r="I16" s="57">
        <v>7.4</v>
      </c>
      <c r="J16" s="58">
        <f t="shared" si="0"/>
        <v>22.1</v>
      </c>
      <c r="K16" s="59">
        <v>7.3</v>
      </c>
      <c r="L16" s="59">
        <v>6.7</v>
      </c>
      <c r="M16" s="59">
        <v>7.4</v>
      </c>
      <c r="N16" s="59">
        <v>6.9</v>
      </c>
      <c r="O16" s="59">
        <v>7</v>
      </c>
      <c r="P16" s="59">
        <v>5.7</v>
      </c>
      <c r="Q16" s="58">
        <f t="shared" si="1"/>
        <v>26.900000000000002</v>
      </c>
      <c r="R16" s="58">
        <f t="shared" si="2"/>
        <v>49</v>
      </c>
      <c r="S16" s="4">
        <f t="shared" si="3"/>
        <v>1</v>
      </c>
      <c r="T16" s="2" t="str">
        <f t="shared" si="4"/>
        <v>決勝進出</v>
      </c>
      <c r="U16" s="9"/>
      <c r="V16" s="9">
        <f t="shared" si="5"/>
        <v>1</v>
      </c>
      <c r="W16" s="9"/>
      <c r="X16" s="16">
        <f t="shared" si="6"/>
        <v>7.6</v>
      </c>
      <c r="Y16" s="16">
        <f t="shared" si="7"/>
        <v>7.4</v>
      </c>
      <c r="Z16" s="16">
        <f t="shared" si="8"/>
        <v>7.4</v>
      </c>
      <c r="AA16" s="16">
        <f t="shared" si="9"/>
        <v>7.3</v>
      </c>
      <c r="AB16" s="16">
        <f t="shared" si="10"/>
        <v>7.1</v>
      </c>
      <c r="AC16" s="17">
        <f t="shared" si="11"/>
        <v>22.1</v>
      </c>
      <c r="AD16" s="17"/>
      <c r="AE16" s="16">
        <f t="shared" si="12"/>
        <v>7.4</v>
      </c>
      <c r="AF16" s="16">
        <f t="shared" si="13"/>
        <v>7.3</v>
      </c>
      <c r="AG16" s="16">
        <f t="shared" si="14"/>
        <v>7</v>
      </c>
      <c r="AH16" s="16">
        <f t="shared" si="15"/>
        <v>6.9</v>
      </c>
      <c r="AI16" s="16">
        <f t="shared" si="16"/>
        <v>6.7</v>
      </c>
      <c r="AJ16" s="17">
        <f t="shared" si="17"/>
        <v>21.200000000000003</v>
      </c>
      <c r="AK16" s="18"/>
      <c r="AL16" s="9">
        <f t="shared" si="18"/>
        <v>49000000</v>
      </c>
      <c r="AM16" s="9">
        <f t="shared" si="19"/>
        <v>26900.000000000004</v>
      </c>
      <c r="AN16" s="19">
        <f t="shared" si="20"/>
        <v>0.0353</v>
      </c>
      <c r="AO16" s="19">
        <f t="shared" si="21"/>
        <v>49026894.3353</v>
      </c>
      <c r="AP16" s="17"/>
      <c r="AQ16" s="9"/>
    </row>
    <row r="17" spans="1:43" ht="18" customHeight="1">
      <c r="A17" s="4">
        <v>11</v>
      </c>
      <c r="B17" s="94" t="s">
        <v>184</v>
      </c>
      <c r="C17" s="101">
        <v>1</v>
      </c>
      <c r="D17" s="94" t="s">
        <v>120</v>
      </c>
      <c r="E17" s="57">
        <v>6.7</v>
      </c>
      <c r="F17" s="57">
        <v>6.8</v>
      </c>
      <c r="G17" s="57">
        <v>6.7</v>
      </c>
      <c r="H17" s="57">
        <v>6.6</v>
      </c>
      <c r="I17" s="57">
        <v>7</v>
      </c>
      <c r="J17" s="58">
        <f t="shared" si="0"/>
        <v>20.2</v>
      </c>
      <c r="K17" s="59">
        <v>7</v>
      </c>
      <c r="L17" s="59">
        <v>6.8</v>
      </c>
      <c r="M17" s="59">
        <v>6.8</v>
      </c>
      <c r="N17" s="59">
        <v>7</v>
      </c>
      <c r="O17" s="59">
        <v>6.9</v>
      </c>
      <c r="P17" s="59">
        <v>1.8</v>
      </c>
      <c r="Q17" s="58">
        <f t="shared" si="1"/>
        <v>22.5</v>
      </c>
      <c r="R17" s="58">
        <f t="shared" si="2"/>
        <v>42.7</v>
      </c>
      <c r="S17" s="4">
        <f t="shared" si="3"/>
        <v>8</v>
      </c>
      <c r="T17" s="2" t="str">
        <f t="shared" si="4"/>
        <v>決勝進出</v>
      </c>
      <c r="U17" s="9"/>
      <c r="V17" s="9">
        <f t="shared" si="5"/>
        <v>8</v>
      </c>
      <c r="W17" s="21"/>
      <c r="X17" s="16">
        <f t="shared" si="6"/>
        <v>7</v>
      </c>
      <c r="Y17" s="16">
        <f t="shared" si="7"/>
        <v>6.8</v>
      </c>
      <c r="Z17" s="16">
        <f t="shared" si="8"/>
        <v>6.7</v>
      </c>
      <c r="AA17" s="16">
        <f t="shared" si="9"/>
        <v>6.7</v>
      </c>
      <c r="AB17" s="16">
        <f t="shared" si="10"/>
        <v>6.6</v>
      </c>
      <c r="AC17" s="16">
        <f t="shared" si="11"/>
        <v>20.2</v>
      </c>
      <c r="AD17" s="16"/>
      <c r="AE17" s="16">
        <f t="shared" si="12"/>
        <v>7</v>
      </c>
      <c r="AF17" s="16">
        <f t="shared" si="13"/>
        <v>7</v>
      </c>
      <c r="AG17" s="16">
        <f t="shared" si="14"/>
        <v>6.9</v>
      </c>
      <c r="AH17" s="16">
        <f t="shared" si="15"/>
        <v>6.8</v>
      </c>
      <c r="AI17" s="16">
        <f t="shared" si="16"/>
        <v>6.8</v>
      </c>
      <c r="AJ17" s="16">
        <f t="shared" si="17"/>
        <v>20.7</v>
      </c>
      <c r="AK17" s="22"/>
      <c r="AL17" s="9">
        <f t="shared" si="18"/>
        <v>42700000</v>
      </c>
      <c r="AM17" s="9">
        <f t="shared" si="19"/>
        <v>22500</v>
      </c>
      <c r="AN17" s="19">
        <f t="shared" si="20"/>
        <v>0.0345</v>
      </c>
      <c r="AO17" s="19">
        <f t="shared" si="21"/>
        <v>42722498.2345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12"/>
      <c r="F18" s="12"/>
      <c r="G18" s="12"/>
      <c r="H18" s="12"/>
      <c r="I18" s="12"/>
      <c r="J18" s="14">
        <f t="shared" si="0"/>
      </c>
      <c r="K18" s="13"/>
      <c r="L18" s="13"/>
      <c r="M18" s="13"/>
      <c r="N18" s="13"/>
      <c r="O18" s="13"/>
      <c r="P18" s="13"/>
      <c r="Q18" s="14">
        <f t="shared" si="1"/>
      </c>
      <c r="R18" s="14">
        <f t="shared" si="2"/>
      </c>
      <c r="S18" s="15">
        <f t="shared" si="3"/>
      </c>
      <c r="T18" s="2">
        <f t="shared" si="4"/>
      </c>
      <c r="U18" s="9"/>
      <c r="V18" s="9" t="e">
        <f t="shared" si="5"/>
        <v>#VALUE!</v>
      </c>
      <c r="W18" s="21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6">
        <f t="shared" si="17"/>
        <v>0</v>
      </c>
      <c r="AK18" s="22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12"/>
      <c r="F19" s="12"/>
      <c r="G19" s="12"/>
      <c r="H19" s="12"/>
      <c r="I19" s="12"/>
      <c r="J19" s="14">
        <f t="shared" si="0"/>
      </c>
      <c r="K19" s="13"/>
      <c r="L19" s="13"/>
      <c r="M19" s="13"/>
      <c r="N19" s="13"/>
      <c r="O19" s="13"/>
      <c r="P19" s="13"/>
      <c r="Q19" s="14">
        <f t="shared" si="1"/>
      </c>
      <c r="R19" s="14">
        <f t="shared" si="2"/>
      </c>
      <c r="S19" s="15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12"/>
      <c r="F20" s="12"/>
      <c r="G20" s="12"/>
      <c r="H20" s="12"/>
      <c r="I20" s="12"/>
      <c r="J20" s="14">
        <f t="shared" si="0"/>
      </c>
      <c r="K20" s="13"/>
      <c r="L20" s="13"/>
      <c r="M20" s="13"/>
      <c r="N20" s="13"/>
      <c r="O20" s="13"/>
      <c r="P20" s="13"/>
      <c r="Q20" s="14">
        <f t="shared" si="1"/>
      </c>
      <c r="R20" s="14">
        <f t="shared" si="2"/>
      </c>
      <c r="S20" s="15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18" customHeight="1" hidden="1"/>
    <row r="40" spans="1:20" s="40" customFormat="1" ht="18" customHeight="1">
      <c r="A40" s="41"/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R41" s="40" t="s">
        <v>211</v>
      </c>
      <c r="T41" s="36"/>
    </row>
    <row r="42" spans="1:20" s="40" customFormat="1" ht="18" customHeight="1">
      <c r="A42" s="41" t="str">
        <f>A3</f>
        <v>中学生　男子</v>
      </c>
      <c r="B42" s="38"/>
      <c r="C42" s="38" t="s">
        <v>34</v>
      </c>
      <c r="T42" s="36"/>
    </row>
    <row r="43" spans="1:19" ht="18" customHeight="1">
      <c r="A43" s="179" t="s">
        <v>208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82" t="s">
        <v>0</v>
      </c>
      <c r="B44" s="169" t="s">
        <v>12</v>
      </c>
      <c r="C44" s="169" t="s">
        <v>46</v>
      </c>
      <c r="D44" s="186" t="s">
        <v>215</v>
      </c>
      <c r="E44" s="189" t="s">
        <v>216</v>
      </c>
      <c r="F44" s="176"/>
      <c r="G44" s="176"/>
      <c r="H44" s="176"/>
      <c r="I44" s="176"/>
      <c r="J44" s="176"/>
      <c r="K44" s="189" t="s">
        <v>217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10</v>
      </c>
    </row>
    <row r="45" spans="1:41" ht="18" customHeight="1">
      <c r="A45" s="183"/>
      <c r="B45" s="169"/>
      <c r="C45" s="169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荒川由章</v>
      </c>
      <c r="C46" s="116">
        <f t="shared" si="22"/>
        <v>1</v>
      </c>
      <c r="D46" s="116" t="str">
        <f t="shared" si="22"/>
        <v>小林コスモス</v>
      </c>
      <c r="E46" s="184">
        <f aca="true" t="shared" si="23" ref="E46:E55">IF($A46&gt;$Z$44,"",INDEX($J$7:$J$36,MATCH($Z$44-$A46+1,$S$7:$S$36,0)))</f>
        <v>17.7</v>
      </c>
      <c r="F46" s="185"/>
      <c r="G46" s="184">
        <f aca="true" t="shared" si="24" ref="G46:G55">IF($A46&gt;$Z$44,"",INDEX($Q$7:$Q$36,MATCH($Z$44-$A46+1,$S$7:$S$36,0)))</f>
        <v>18.9</v>
      </c>
      <c r="H46" s="185"/>
      <c r="I46" s="184">
        <f aca="true" t="shared" si="25" ref="I46:I55">IF($A46&gt;$Z$44,"",INDEX($R$7:$R$36,MATCH($Z$44-$A46+1,$S$7:$S$36,0)))</f>
        <v>36.6</v>
      </c>
      <c r="J46" s="185"/>
      <c r="K46" s="154">
        <v>6</v>
      </c>
      <c r="L46" s="60">
        <v>6</v>
      </c>
      <c r="M46" s="60">
        <v>6.1</v>
      </c>
      <c r="N46" s="60">
        <v>6.1</v>
      </c>
      <c r="O46" s="60">
        <v>5.8</v>
      </c>
      <c r="P46" s="60">
        <v>1.8</v>
      </c>
      <c r="Q46" s="58">
        <f aca="true" t="shared" si="26" ref="Q46:Q55">IF(B46="","",P46+AC46)</f>
        <v>19.900000000000002</v>
      </c>
      <c r="R46" s="58">
        <f aca="true" t="shared" si="27" ref="R46:R55">IF(B46="","",ROUND(I46+P46+AC46,1))</f>
        <v>56.5</v>
      </c>
      <c r="S46" s="4">
        <f aca="true" t="shared" si="28" ref="S46:S55">IF(B46="","",RANK(AO46,AO$46:AO$55,0))</f>
        <v>10</v>
      </c>
      <c r="T46" s="75">
        <f>Q46-P46</f>
        <v>18.1</v>
      </c>
      <c r="V46" s="9">
        <f aca="true" t="shared" si="29" ref="V46:V55">RANK(R46,R$46:R$55,0)</f>
        <v>10</v>
      </c>
      <c r="X46" s="16">
        <f aca="true" t="shared" si="30" ref="X46:X55">IF(K46="",0,LARGE($K46:$O46,1))</f>
        <v>6.1</v>
      </c>
      <c r="Y46" s="16">
        <f aca="true" t="shared" si="31" ref="Y46:Y55">IF(L46="",0,LARGE($K46:$O46,2))</f>
        <v>6.1</v>
      </c>
      <c r="Z46" s="16">
        <f aca="true" t="shared" si="32" ref="Z46:Z55">IF(M46="",0,LARGE($K46:$O46,3))</f>
        <v>6</v>
      </c>
      <c r="AA46" s="16">
        <f aca="true" t="shared" si="33" ref="AA46:AA55">IF(N46="",0,LARGE($K46:$O46,4))</f>
        <v>6</v>
      </c>
      <c r="AB46" s="16">
        <f aca="true" t="shared" si="34" ref="AB46:AB55">IF(O46="",0,LARGE($K46:$O46,5))</f>
        <v>5.8</v>
      </c>
      <c r="AC46" s="17">
        <f aca="true" t="shared" si="35" ref="AC46:AC55">SUM(Y46:AA46)</f>
        <v>18.1</v>
      </c>
      <c r="AL46" s="9">
        <f aca="true" t="shared" si="36" ref="AL46:AL55">IF(R46="",0,R46*1000000)</f>
        <v>56500000</v>
      </c>
      <c r="AM46" s="9">
        <f aca="true" t="shared" si="37" ref="AM46:AM55">IF(Q46="",0,Q46*1000)</f>
        <v>19900.000000000004</v>
      </c>
      <c r="AN46" s="19">
        <f aca="true" t="shared" si="38" ref="AN46:AN55">SUM(K46:O46)/1000</f>
        <v>0.030000000000000002</v>
      </c>
      <c r="AO46" s="19">
        <f aca="true" t="shared" si="39" ref="AO46:AO55">ROUND(AL46+AM46-P46+AN46,4)</f>
        <v>56519898.23</v>
      </c>
    </row>
    <row r="47" spans="1:41" ht="18" customHeight="1">
      <c r="A47" s="4">
        <v>2</v>
      </c>
      <c r="B47" s="117" t="str">
        <f t="shared" si="22"/>
        <v>牧野悠利</v>
      </c>
      <c r="C47" s="116">
        <f t="shared" si="22"/>
        <v>3</v>
      </c>
      <c r="D47" s="116" t="str">
        <f t="shared" si="22"/>
        <v>エアーフロート</v>
      </c>
      <c r="E47" s="184">
        <f t="shared" si="23"/>
        <v>23.5</v>
      </c>
      <c r="F47" s="185"/>
      <c r="G47" s="184">
        <f t="shared" si="24"/>
        <v>15.2</v>
      </c>
      <c r="H47" s="185"/>
      <c r="I47" s="184">
        <f t="shared" si="25"/>
        <v>38.7</v>
      </c>
      <c r="J47" s="185"/>
      <c r="K47" s="60">
        <v>7.7</v>
      </c>
      <c r="L47" s="60">
        <v>7.6</v>
      </c>
      <c r="M47" s="60">
        <v>7.8</v>
      </c>
      <c r="N47" s="60">
        <v>7.5</v>
      </c>
      <c r="O47" s="60">
        <v>7.2</v>
      </c>
      <c r="P47" s="60">
        <v>8</v>
      </c>
      <c r="Q47" s="58">
        <f t="shared" si="26"/>
        <v>30.8</v>
      </c>
      <c r="R47" s="58">
        <f t="shared" si="27"/>
        <v>69.5</v>
      </c>
      <c r="S47" s="4">
        <f t="shared" si="28"/>
        <v>6</v>
      </c>
      <c r="T47" s="75">
        <f aca="true" t="shared" si="40" ref="T47:T55">Q47-P47</f>
        <v>22.8</v>
      </c>
      <c r="V47" s="9">
        <f t="shared" si="29"/>
        <v>6</v>
      </c>
      <c r="X47" s="16">
        <f t="shared" si="30"/>
        <v>7.8</v>
      </c>
      <c r="Y47" s="16">
        <f t="shared" si="31"/>
        <v>7.7</v>
      </c>
      <c r="Z47" s="16">
        <f t="shared" si="32"/>
        <v>7.6</v>
      </c>
      <c r="AA47" s="16">
        <f t="shared" si="33"/>
        <v>7.5</v>
      </c>
      <c r="AB47" s="16">
        <f t="shared" si="34"/>
        <v>7.2</v>
      </c>
      <c r="AC47" s="17">
        <f t="shared" si="35"/>
        <v>22.8</v>
      </c>
      <c r="AL47" s="9">
        <f t="shared" si="36"/>
        <v>69500000</v>
      </c>
      <c r="AM47" s="9">
        <f t="shared" si="37"/>
        <v>30800</v>
      </c>
      <c r="AN47" s="19">
        <f t="shared" si="38"/>
        <v>0.03780000000000001</v>
      </c>
      <c r="AO47" s="19">
        <f t="shared" si="39"/>
        <v>69530792.0378</v>
      </c>
    </row>
    <row r="48" spans="1:41" ht="18" customHeight="1">
      <c r="A48" s="4">
        <v>3</v>
      </c>
      <c r="B48" s="117" t="str">
        <f t="shared" si="22"/>
        <v>古川　翔</v>
      </c>
      <c r="C48" s="116">
        <f t="shared" si="22"/>
        <v>1</v>
      </c>
      <c r="D48" s="116" t="str">
        <f t="shared" si="22"/>
        <v>熊本ＴＣ</v>
      </c>
      <c r="E48" s="184">
        <f t="shared" si="23"/>
        <v>20.2</v>
      </c>
      <c r="F48" s="185"/>
      <c r="G48" s="184">
        <f t="shared" si="24"/>
        <v>22.5</v>
      </c>
      <c r="H48" s="185"/>
      <c r="I48" s="184">
        <f t="shared" si="25"/>
        <v>42.7</v>
      </c>
      <c r="J48" s="185"/>
      <c r="K48" s="60">
        <v>6.9</v>
      </c>
      <c r="L48" s="60">
        <v>7</v>
      </c>
      <c r="M48" s="60">
        <v>7</v>
      </c>
      <c r="N48" s="60">
        <v>6.9</v>
      </c>
      <c r="O48" s="60">
        <v>7</v>
      </c>
      <c r="P48" s="60">
        <v>1.8</v>
      </c>
      <c r="Q48" s="58">
        <f t="shared" si="26"/>
        <v>22.7</v>
      </c>
      <c r="R48" s="58">
        <f t="shared" si="27"/>
        <v>65.4</v>
      </c>
      <c r="S48" s="4">
        <f t="shared" si="28"/>
        <v>9</v>
      </c>
      <c r="T48" s="75">
        <f t="shared" si="40"/>
        <v>20.9</v>
      </c>
      <c r="V48" s="9">
        <f t="shared" si="29"/>
        <v>9</v>
      </c>
      <c r="X48" s="16">
        <f t="shared" si="30"/>
        <v>7</v>
      </c>
      <c r="Y48" s="16">
        <f t="shared" si="31"/>
        <v>7</v>
      </c>
      <c r="Z48" s="16">
        <f t="shared" si="32"/>
        <v>7</v>
      </c>
      <c r="AA48" s="16">
        <f t="shared" si="33"/>
        <v>6.9</v>
      </c>
      <c r="AB48" s="16">
        <f t="shared" si="34"/>
        <v>6.9</v>
      </c>
      <c r="AC48" s="17">
        <f t="shared" si="35"/>
        <v>20.9</v>
      </c>
      <c r="AL48" s="9">
        <f t="shared" si="36"/>
        <v>65400000.00000001</v>
      </c>
      <c r="AM48" s="9">
        <f t="shared" si="37"/>
        <v>22700</v>
      </c>
      <c r="AN48" s="19">
        <f t="shared" si="38"/>
        <v>0.0348</v>
      </c>
      <c r="AO48" s="19">
        <f t="shared" si="39"/>
        <v>65422698.2348</v>
      </c>
    </row>
    <row r="49" spans="1:41" ht="18" customHeight="1">
      <c r="A49" s="4">
        <v>4</v>
      </c>
      <c r="B49" s="117" t="str">
        <f t="shared" si="22"/>
        <v>小原　悠晴</v>
      </c>
      <c r="C49" s="116">
        <f t="shared" si="22"/>
        <v>1</v>
      </c>
      <c r="D49" s="116" t="str">
        <f t="shared" si="22"/>
        <v>小林Ｔ．ＪＵＮＰＩＮ</v>
      </c>
      <c r="E49" s="184">
        <f t="shared" si="23"/>
        <v>21</v>
      </c>
      <c r="F49" s="185"/>
      <c r="G49" s="184">
        <f t="shared" si="24"/>
        <v>23.200000000000003</v>
      </c>
      <c r="H49" s="185"/>
      <c r="I49" s="184">
        <f t="shared" si="25"/>
        <v>44.2</v>
      </c>
      <c r="J49" s="185"/>
      <c r="K49" s="60">
        <v>7</v>
      </c>
      <c r="L49" s="60">
        <v>6.7</v>
      </c>
      <c r="M49" s="60">
        <v>7.2</v>
      </c>
      <c r="N49" s="60">
        <v>6.8</v>
      </c>
      <c r="O49" s="60">
        <v>7</v>
      </c>
      <c r="P49" s="60">
        <v>3.6</v>
      </c>
      <c r="Q49" s="58">
        <f t="shared" si="26"/>
        <v>24.400000000000002</v>
      </c>
      <c r="R49" s="58">
        <f t="shared" si="27"/>
        <v>68.6</v>
      </c>
      <c r="S49" s="4">
        <f t="shared" si="28"/>
        <v>7</v>
      </c>
      <c r="T49" s="75">
        <f t="shared" si="40"/>
        <v>20.8</v>
      </c>
      <c r="V49" s="9">
        <f t="shared" si="29"/>
        <v>7</v>
      </c>
      <c r="X49" s="16">
        <f t="shared" si="30"/>
        <v>7.2</v>
      </c>
      <c r="Y49" s="16">
        <f t="shared" si="31"/>
        <v>7</v>
      </c>
      <c r="Z49" s="16">
        <f t="shared" si="32"/>
        <v>7</v>
      </c>
      <c r="AA49" s="16">
        <f t="shared" si="33"/>
        <v>6.8</v>
      </c>
      <c r="AB49" s="16">
        <f t="shared" si="34"/>
        <v>6.7</v>
      </c>
      <c r="AC49" s="17">
        <f t="shared" si="35"/>
        <v>20.8</v>
      </c>
      <c r="AL49" s="9">
        <f t="shared" si="36"/>
        <v>68600000</v>
      </c>
      <c r="AM49" s="9">
        <f t="shared" si="37"/>
        <v>24400.000000000004</v>
      </c>
      <c r="AN49" s="19">
        <f t="shared" si="38"/>
        <v>0.0347</v>
      </c>
      <c r="AO49" s="19">
        <f t="shared" si="39"/>
        <v>68624396.4347</v>
      </c>
    </row>
    <row r="50" spans="1:41" ht="18" customHeight="1">
      <c r="A50" s="4">
        <v>5</v>
      </c>
      <c r="B50" s="117" t="str">
        <f t="shared" si="22"/>
        <v>甲斐　紀光</v>
      </c>
      <c r="C50" s="116">
        <f t="shared" si="22"/>
        <v>1</v>
      </c>
      <c r="D50" s="116" t="str">
        <f t="shared" si="22"/>
        <v>みえＴＣ</v>
      </c>
      <c r="E50" s="184">
        <f t="shared" si="23"/>
        <v>21.6</v>
      </c>
      <c r="F50" s="185"/>
      <c r="G50" s="184">
        <f t="shared" si="24"/>
        <v>22.7</v>
      </c>
      <c r="H50" s="185"/>
      <c r="I50" s="184">
        <f t="shared" si="25"/>
        <v>44.3</v>
      </c>
      <c r="J50" s="185"/>
      <c r="K50" s="60">
        <v>7.3</v>
      </c>
      <c r="L50" s="60">
        <v>7.2</v>
      </c>
      <c r="M50" s="60">
        <v>7.3</v>
      </c>
      <c r="N50" s="60">
        <v>7.3</v>
      </c>
      <c r="O50" s="60">
        <v>7.3</v>
      </c>
      <c r="P50" s="60">
        <v>1.9</v>
      </c>
      <c r="Q50" s="58">
        <f t="shared" si="26"/>
        <v>23.799999999999997</v>
      </c>
      <c r="R50" s="58">
        <f t="shared" si="27"/>
        <v>68.1</v>
      </c>
      <c r="S50" s="4">
        <f t="shared" si="28"/>
        <v>8</v>
      </c>
      <c r="T50" s="75">
        <f t="shared" si="40"/>
        <v>21.9</v>
      </c>
      <c r="V50" s="9">
        <f t="shared" si="29"/>
        <v>8</v>
      </c>
      <c r="X50" s="16">
        <f t="shared" si="30"/>
        <v>7.3</v>
      </c>
      <c r="Y50" s="16">
        <f t="shared" si="31"/>
        <v>7.3</v>
      </c>
      <c r="Z50" s="16">
        <f t="shared" si="32"/>
        <v>7.3</v>
      </c>
      <c r="AA50" s="16">
        <f t="shared" si="33"/>
        <v>7.3</v>
      </c>
      <c r="AB50" s="16">
        <f t="shared" si="34"/>
        <v>7.2</v>
      </c>
      <c r="AC50" s="17">
        <f t="shared" si="35"/>
        <v>21.9</v>
      </c>
      <c r="AL50" s="9">
        <f t="shared" si="36"/>
        <v>68100000</v>
      </c>
      <c r="AM50" s="9">
        <f t="shared" si="37"/>
        <v>23799.999999999996</v>
      </c>
      <c r="AN50" s="19">
        <f t="shared" si="38"/>
        <v>0.0364</v>
      </c>
      <c r="AO50" s="19">
        <f t="shared" si="39"/>
        <v>68123798.1364</v>
      </c>
    </row>
    <row r="51" spans="1:41" ht="18" customHeight="1">
      <c r="A51" s="4">
        <v>6</v>
      </c>
      <c r="B51" s="117" t="str">
        <f t="shared" si="22"/>
        <v>間　翔梧</v>
      </c>
      <c r="C51" s="116">
        <f t="shared" si="22"/>
        <v>2</v>
      </c>
      <c r="D51" s="116" t="str">
        <f t="shared" si="22"/>
        <v>スペースウォーク</v>
      </c>
      <c r="E51" s="184">
        <f t="shared" si="23"/>
        <v>21.1</v>
      </c>
      <c r="F51" s="185"/>
      <c r="G51" s="184">
        <f t="shared" si="24"/>
        <v>24.7</v>
      </c>
      <c r="H51" s="185"/>
      <c r="I51" s="184">
        <f t="shared" si="25"/>
        <v>45.8</v>
      </c>
      <c r="J51" s="185"/>
      <c r="K51" s="60">
        <v>7.5</v>
      </c>
      <c r="L51" s="60">
        <v>7.3</v>
      </c>
      <c r="M51" s="60">
        <v>7.5</v>
      </c>
      <c r="N51" s="60">
        <v>7.5</v>
      </c>
      <c r="O51" s="60">
        <v>7.3</v>
      </c>
      <c r="P51" s="60">
        <v>2.8</v>
      </c>
      <c r="Q51" s="58">
        <f t="shared" si="26"/>
        <v>25.1</v>
      </c>
      <c r="R51" s="58">
        <f t="shared" si="27"/>
        <v>70.9</v>
      </c>
      <c r="S51" s="4">
        <f t="shared" si="28"/>
        <v>5</v>
      </c>
      <c r="T51" s="75">
        <f t="shared" si="40"/>
        <v>22.3</v>
      </c>
      <c r="V51" s="9">
        <f t="shared" si="29"/>
        <v>5</v>
      </c>
      <c r="X51" s="16">
        <f t="shared" si="30"/>
        <v>7.5</v>
      </c>
      <c r="Y51" s="16">
        <f t="shared" si="31"/>
        <v>7.5</v>
      </c>
      <c r="Z51" s="16">
        <f t="shared" si="32"/>
        <v>7.5</v>
      </c>
      <c r="AA51" s="16">
        <f t="shared" si="33"/>
        <v>7.3</v>
      </c>
      <c r="AB51" s="16">
        <f t="shared" si="34"/>
        <v>7.3</v>
      </c>
      <c r="AC51" s="17">
        <f t="shared" si="35"/>
        <v>22.3</v>
      </c>
      <c r="AL51" s="9">
        <f t="shared" si="36"/>
        <v>70900000</v>
      </c>
      <c r="AM51" s="9">
        <f t="shared" si="37"/>
        <v>25100</v>
      </c>
      <c r="AN51" s="19">
        <f t="shared" si="38"/>
        <v>0.0371</v>
      </c>
      <c r="AO51" s="19">
        <f t="shared" si="39"/>
        <v>70925097.2371</v>
      </c>
    </row>
    <row r="52" spans="1:41" ht="18" customHeight="1">
      <c r="A52" s="4">
        <v>7</v>
      </c>
      <c r="B52" s="117" t="str">
        <f t="shared" si="22"/>
        <v>小川　諒大</v>
      </c>
      <c r="C52" s="116">
        <f t="shared" si="22"/>
        <v>1</v>
      </c>
      <c r="D52" s="116" t="str">
        <f t="shared" si="22"/>
        <v>小林Ｔ．ＪＵＮＰＩＮ</v>
      </c>
      <c r="E52" s="184">
        <f t="shared" si="23"/>
        <v>22.7</v>
      </c>
      <c r="F52" s="185"/>
      <c r="G52" s="184">
        <f t="shared" si="24"/>
        <v>24.7</v>
      </c>
      <c r="H52" s="185"/>
      <c r="I52" s="184">
        <f t="shared" si="25"/>
        <v>47.4</v>
      </c>
      <c r="J52" s="185"/>
      <c r="K52" s="60">
        <v>7.3</v>
      </c>
      <c r="L52" s="60">
        <v>6.8</v>
      </c>
      <c r="M52" s="60">
        <v>7.4</v>
      </c>
      <c r="N52" s="60">
        <v>6.8</v>
      </c>
      <c r="O52" s="60">
        <v>6.9</v>
      </c>
      <c r="P52" s="60">
        <v>4.2</v>
      </c>
      <c r="Q52" s="58">
        <f t="shared" si="26"/>
        <v>25.2</v>
      </c>
      <c r="R52" s="58">
        <f t="shared" si="27"/>
        <v>72.6</v>
      </c>
      <c r="S52" s="4">
        <f t="shared" si="28"/>
        <v>4</v>
      </c>
      <c r="T52" s="75">
        <f>Q52-P52</f>
        <v>21</v>
      </c>
      <c r="V52" s="9">
        <f t="shared" si="29"/>
        <v>4</v>
      </c>
      <c r="X52" s="16">
        <f t="shared" si="30"/>
        <v>7.4</v>
      </c>
      <c r="Y52" s="16">
        <f t="shared" si="31"/>
        <v>7.3</v>
      </c>
      <c r="Z52" s="16">
        <f t="shared" si="32"/>
        <v>6.9</v>
      </c>
      <c r="AA52" s="16">
        <f t="shared" si="33"/>
        <v>6.8</v>
      </c>
      <c r="AB52" s="16">
        <f t="shared" si="34"/>
        <v>6.8</v>
      </c>
      <c r="AC52" s="17">
        <f t="shared" si="35"/>
        <v>21</v>
      </c>
      <c r="AL52" s="9">
        <f t="shared" si="36"/>
        <v>72600000</v>
      </c>
      <c r="AM52" s="9">
        <f t="shared" si="37"/>
        <v>25200</v>
      </c>
      <c r="AN52" s="19">
        <f t="shared" si="38"/>
        <v>0.0352</v>
      </c>
      <c r="AO52" s="19">
        <f t="shared" si="39"/>
        <v>72625195.8352</v>
      </c>
    </row>
    <row r="53" spans="1:41" ht="18" customHeight="1">
      <c r="A53" s="4">
        <v>8</v>
      </c>
      <c r="B53" s="117" t="str">
        <f t="shared" si="22"/>
        <v>梅木　翔</v>
      </c>
      <c r="C53" s="116">
        <f t="shared" si="22"/>
        <v>3</v>
      </c>
      <c r="D53" s="116" t="str">
        <f t="shared" si="22"/>
        <v>スペースウォーク</v>
      </c>
      <c r="E53" s="184">
        <f t="shared" si="23"/>
        <v>22.6</v>
      </c>
      <c r="F53" s="185"/>
      <c r="G53" s="184">
        <f t="shared" si="24"/>
        <v>25.499999999999996</v>
      </c>
      <c r="H53" s="185"/>
      <c r="I53" s="184">
        <f t="shared" si="25"/>
        <v>48.1</v>
      </c>
      <c r="J53" s="185"/>
      <c r="K53" s="60">
        <v>7.3</v>
      </c>
      <c r="L53" s="60">
        <v>7.2</v>
      </c>
      <c r="M53" s="60">
        <v>7.3</v>
      </c>
      <c r="N53" s="60">
        <v>6.7</v>
      </c>
      <c r="O53" s="60">
        <v>7.1</v>
      </c>
      <c r="P53" s="60">
        <v>4.2</v>
      </c>
      <c r="Q53" s="58">
        <f t="shared" si="26"/>
        <v>25.8</v>
      </c>
      <c r="R53" s="58">
        <f t="shared" si="27"/>
        <v>73.9</v>
      </c>
      <c r="S53" s="4">
        <f t="shared" si="28"/>
        <v>3</v>
      </c>
      <c r="T53" s="75">
        <f t="shared" si="40"/>
        <v>21.6</v>
      </c>
      <c r="V53" s="9">
        <f t="shared" si="29"/>
        <v>3</v>
      </c>
      <c r="X53" s="16">
        <f t="shared" si="30"/>
        <v>7.3</v>
      </c>
      <c r="Y53" s="16">
        <f t="shared" si="31"/>
        <v>7.3</v>
      </c>
      <c r="Z53" s="16">
        <f t="shared" si="32"/>
        <v>7.2</v>
      </c>
      <c r="AA53" s="16">
        <f t="shared" si="33"/>
        <v>7.1</v>
      </c>
      <c r="AB53" s="16">
        <f t="shared" si="34"/>
        <v>6.7</v>
      </c>
      <c r="AC53" s="17">
        <f t="shared" si="35"/>
        <v>21.6</v>
      </c>
      <c r="AL53" s="9">
        <f t="shared" si="36"/>
        <v>73900000</v>
      </c>
      <c r="AM53" s="9">
        <f t="shared" si="37"/>
        <v>25800</v>
      </c>
      <c r="AN53" s="19">
        <f t="shared" si="38"/>
        <v>0.0356</v>
      </c>
      <c r="AO53" s="19">
        <f t="shared" si="39"/>
        <v>73925795.8356</v>
      </c>
    </row>
    <row r="54" spans="1:41" ht="18" customHeight="1">
      <c r="A54" s="4">
        <v>9</v>
      </c>
      <c r="B54" s="117" t="str">
        <f t="shared" si="22"/>
        <v>楠　海侑</v>
      </c>
      <c r="C54" s="116">
        <f t="shared" si="22"/>
        <v>1</v>
      </c>
      <c r="D54" s="116" t="str">
        <f t="shared" si="22"/>
        <v>熊本ＴＣ</v>
      </c>
      <c r="E54" s="184">
        <f t="shared" si="23"/>
        <v>23</v>
      </c>
      <c r="F54" s="185"/>
      <c r="G54" s="184">
        <f t="shared" si="24"/>
        <v>25.499999999999996</v>
      </c>
      <c r="H54" s="185"/>
      <c r="I54" s="184">
        <f t="shared" si="25"/>
        <v>48.5</v>
      </c>
      <c r="J54" s="185"/>
      <c r="K54" s="60">
        <v>7.4</v>
      </c>
      <c r="L54" s="60">
        <v>7.9</v>
      </c>
      <c r="M54" s="60">
        <v>7.5</v>
      </c>
      <c r="N54" s="60">
        <v>7.6</v>
      </c>
      <c r="O54" s="60">
        <v>7.6</v>
      </c>
      <c r="P54" s="60">
        <v>3.7</v>
      </c>
      <c r="Q54" s="58">
        <f t="shared" si="26"/>
        <v>26.4</v>
      </c>
      <c r="R54" s="58">
        <f t="shared" si="27"/>
        <v>74.9</v>
      </c>
      <c r="S54" s="4">
        <f t="shared" si="28"/>
        <v>2</v>
      </c>
      <c r="T54" s="75">
        <f t="shared" si="40"/>
        <v>22.7</v>
      </c>
      <c r="V54" s="9">
        <f t="shared" si="29"/>
        <v>2</v>
      </c>
      <c r="X54" s="16">
        <f t="shared" si="30"/>
        <v>7.9</v>
      </c>
      <c r="Y54" s="16">
        <f t="shared" si="31"/>
        <v>7.6</v>
      </c>
      <c r="Z54" s="16">
        <f t="shared" si="32"/>
        <v>7.6</v>
      </c>
      <c r="AA54" s="16">
        <f t="shared" si="33"/>
        <v>7.5</v>
      </c>
      <c r="AB54" s="16">
        <f t="shared" si="34"/>
        <v>7.4</v>
      </c>
      <c r="AC54" s="17">
        <f t="shared" si="35"/>
        <v>22.7</v>
      </c>
      <c r="AL54" s="9">
        <f t="shared" si="36"/>
        <v>74900000</v>
      </c>
      <c r="AM54" s="9">
        <f t="shared" si="37"/>
        <v>26400</v>
      </c>
      <c r="AN54" s="19">
        <f t="shared" si="38"/>
        <v>0.038</v>
      </c>
      <c r="AO54" s="19">
        <f t="shared" si="39"/>
        <v>74926396.338</v>
      </c>
    </row>
    <row r="55" spans="1:41" ht="18" customHeight="1">
      <c r="A55" s="4">
        <v>10</v>
      </c>
      <c r="B55" s="117" t="str">
        <f t="shared" si="22"/>
        <v>牧野励弥</v>
      </c>
      <c r="C55" s="116">
        <f t="shared" si="22"/>
        <v>1</v>
      </c>
      <c r="D55" s="116" t="str">
        <f t="shared" si="22"/>
        <v>エアーフロート</v>
      </c>
      <c r="E55" s="184">
        <f t="shared" si="23"/>
        <v>22.1</v>
      </c>
      <c r="F55" s="185"/>
      <c r="G55" s="184">
        <f t="shared" si="24"/>
        <v>26.900000000000002</v>
      </c>
      <c r="H55" s="185"/>
      <c r="I55" s="184">
        <f t="shared" si="25"/>
        <v>49</v>
      </c>
      <c r="J55" s="185"/>
      <c r="K55" s="60">
        <v>7.1</v>
      </c>
      <c r="L55" s="60">
        <v>6.7</v>
      </c>
      <c r="M55" s="60">
        <v>7.7</v>
      </c>
      <c r="N55" s="60">
        <v>7</v>
      </c>
      <c r="O55" s="60">
        <v>6.9</v>
      </c>
      <c r="P55" s="60">
        <v>5.7</v>
      </c>
      <c r="Q55" s="58">
        <f t="shared" si="26"/>
        <v>26.7</v>
      </c>
      <c r="R55" s="58">
        <f t="shared" si="27"/>
        <v>75.7</v>
      </c>
      <c r="S55" s="4">
        <f t="shared" si="28"/>
        <v>1</v>
      </c>
      <c r="T55" s="75">
        <f t="shared" si="40"/>
        <v>21</v>
      </c>
      <c r="V55" s="9">
        <f t="shared" si="29"/>
        <v>1</v>
      </c>
      <c r="X55" s="16">
        <f t="shared" si="30"/>
        <v>7.7</v>
      </c>
      <c r="Y55" s="16">
        <f t="shared" si="31"/>
        <v>7.1</v>
      </c>
      <c r="Z55" s="16">
        <f t="shared" si="32"/>
        <v>7</v>
      </c>
      <c r="AA55" s="16">
        <f t="shared" si="33"/>
        <v>6.9</v>
      </c>
      <c r="AB55" s="16">
        <f t="shared" si="34"/>
        <v>6.7</v>
      </c>
      <c r="AC55" s="17">
        <f t="shared" si="35"/>
        <v>21</v>
      </c>
      <c r="AL55" s="9">
        <f t="shared" si="36"/>
        <v>75700000</v>
      </c>
      <c r="AM55" s="9">
        <f t="shared" si="37"/>
        <v>26700</v>
      </c>
      <c r="AN55" s="19">
        <f t="shared" si="38"/>
        <v>0.0354</v>
      </c>
      <c r="AO55" s="19">
        <f t="shared" si="39"/>
        <v>75726694.3354</v>
      </c>
    </row>
    <row r="56" spans="5:19" ht="18" customHeight="1"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</sheetData>
  <sheetProtection formatCells="0" formatColumns="0" formatRows="0" selectLockedCells="1"/>
  <mergeCells count="53">
    <mergeCell ref="A43:S43"/>
    <mergeCell ref="A4:S4"/>
    <mergeCell ref="C5:C6"/>
    <mergeCell ref="B5:B6"/>
    <mergeCell ref="A5:A6"/>
    <mergeCell ref="E54:F54"/>
    <mergeCell ref="G54:H54"/>
    <mergeCell ref="I54:J54"/>
    <mergeCell ref="E50:F50"/>
    <mergeCell ref="G50:H50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K44:Q44"/>
    <mergeCell ref="E46:F46"/>
    <mergeCell ref="G46:H46"/>
    <mergeCell ref="I46:J46"/>
    <mergeCell ref="E47:F47"/>
    <mergeCell ref="G47:H47"/>
    <mergeCell ref="I47:J47"/>
    <mergeCell ref="A44:A45"/>
    <mergeCell ref="B44:B45"/>
    <mergeCell ref="D44:D45"/>
    <mergeCell ref="C44:C45"/>
    <mergeCell ref="R44:R45"/>
    <mergeCell ref="S44:S45"/>
    <mergeCell ref="E44:J44"/>
    <mergeCell ref="E45:F45"/>
    <mergeCell ref="G45:H45"/>
    <mergeCell ref="I45:J45"/>
    <mergeCell ref="AE5:AI5"/>
    <mergeCell ref="R5:R6"/>
    <mergeCell ref="S5:S6"/>
    <mergeCell ref="D5:D6"/>
    <mergeCell ref="X5:AB5"/>
    <mergeCell ref="K5:Q5"/>
    <mergeCell ref="E5:J5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R55"/>
  <sheetViews>
    <sheetView zoomScale="90" zoomScaleNormal="90" zoomScalePageLayoutView="0" workbookViewId="0" topLeftCell="A1">
      <selection activeCell="Q49" sqref="Q49"/>
    </sheetView>
  </sheetViews>
  <sheetFormatPr defaultColWidth="9.00390625" defaultRowHeight="18" customHeight="1"/>
  <cols>
    <col min="1" max="1" width="6.875" style="5" customWidth="1"/>
    <col min="2" max="2" width="16.875" style="26" customWidth="1"/>
    <col min="3" max="3" width="5.00390625" style="6" customWidth="1"/>
    <col min="4" max="4" width="22.375" style="26" customWidth="1"/>
    <col min="5" max="9" width="5.625" style="5" customWidth="1"/>
    <col min="10" max="10" width="8.125" style="5" customWidth="1"/>
    <col min="11" max="15" width="5.625" style="5" customWidth="1"/>
    <col min="16" max="16" width="6.00390625" style="5" bestFit="1" customWidth="1"/>
    <col min="17" max="19" width="8.125" style="5" customWidth="1"/>
    <col min="20" max="20" width="9.50390625" style="1" customWidth="1"/>
    <col min="21" max="21" width="1.875" style="5" customWidth="1"/>
    <col min="22" max="22" width="11.125" style="5" bestFit="1" customWidth="1"/>
    <col min="23" max="23" width="3.50390625" style="5" customWidth="1"/>
    <col min="24" max="24" width="5.00390625" style="5" bestFit="1" customWidth="1"/>
    <col min="25" max="27" width="4.875" style="5" bestFit="1" customWidth="1"/>
    <col min="28" max="28" width="4.875" style="5" customWidth="1"/>
    <col min="29" max="29" width="6.375" style="5" bestFit="1" customWidth="1"/>
    <col min="30" max="30" width="5.75390625" style="5" customWidth="1"/>
    <col min="31" max="31" width="5.00390625" style="5" bestFit="1" customWidth="1"/>
    <col min="32" max="35" width="4.875" style="5" bestFit="1" customWidth="1"/>
    <col min="36" max="36" width="6.375" style="5" bestFit="1" customWidth="1"/>
    <col min="37" max="37" width="6.375" style="5" customWidth="1"/>
    <col min="38" max="38" width="15.375" style="5" bestFit="1" customWidth="1"/>
    <col min="39" max="39" width="15.375" style="5" customWidth="1"/>
    <col min="40" max="40" width="19.625" style="5" bestFit="1" customWidth="1"/>
    <col min="41" max="41" width="17.25390625" style="5" bestFit="1" customWidth="1"/>
    <col min="42" max="42" width="11.625" style="5" bestFit="1" customWidth="1"/>
    <col min="43" max="43" width="9.00390625" style="5" customWidth="1"/>
    <col min="44" max="44" width="11.625" style="5" bestFit="1" customWidth="1"/>
    <col min="45" max="16384" width="9.00390625" style="5" customWidth="1"/>
  </cols>
  <sheetData>
    <row r="1" spans="1:20" s="32" customFormat="1" ht="18" customHeight="1">
      <c r="A1" s="33" t="s">
        <v>48</v>
      </c>
      <c r="B1" s="30"/>
      <c r="C1" s="31"/>
      <c r="D1" s="30"/>
      <c r="E1" s="190" t="s">
        <v>213</v>
      </c>
      <c r="F1" s="191"/>
      <c r="G1" s="191"/>
      <c r="H1" s="191"/>
      <c r="I1" s="191"/>
      <c r="J1" s="191"/>
      <c r="T1" s="34"/>
    </row>
    <row r="2" spans="1:20" s="32" customFormat="1" ht="18" customHeight="1">
      <c r="A2" s="33"/>
      <c r="B2" s="30"/>
      <c r="C2" s="31"/>
      <c r="D2" s="30"/>
      <c r="E2" s="191"/>
      <c r="F2" s="191"/>
      <c r="G2" s="191"/>
      <c r="H2" s="191"/>
      <c r="I2" s="191"/>
      <c r="J2" s="191"/>
      <c r="T2" s="34"/>
    </row>
    <row r="3" spans="1:22" s="32" customFormat="1" ht="18" customHeight="1">
      <c r="A3" s="33" t="s">
        <v>52</v>
      </c>
      <c r="B3" s="30"/>
      <c r="C3" s="30" t="s">
        <v>33</v>
      </c>
      <c r="T3" s="34"/>
      <c r="V3" s="32" t="s">
        <v>13</v>
      </c>
    </row>
    <row r="4" spans="1:19" ht="18" customHeight="1">
      <c r="A4" s="179" t="s">
        <v>207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43" ht="18" customHeight="1">
      <c r="A5" s="169" t="s">
        <v>0</v>
      </c>
      <c r="B5" s="169" t="s">
        <v>12</v>
      </c>
      <c r="C5" s="176" t="s">
        <v>46</v>
      </c>
      <c r="D5" s="169" t="s">
        <v>1</v>
      </c>
      <c r="E5" s="173" t="s">
        <v>14</v>
      </c>
      <c r="F5" s="174"/>
      <c r="G5" s="174"/>
      <c r="H5" s="174"/>
      <c r="I5" s="174"/>
      <c r="J5" s="175"/>
      <c r="K5" s="173" t="s">
        <v>15</v>
      </c>
      <c r="L5" s="174"/>
      <c r="M5" s="174"/>
      <c r="N5" s="174"/>
      <c r="O5" s="174"/>
      <c r="P5" s="174"/>
      <c r="Q5" s="175"/>
      <c r="R5" s="171" t="s">
        <v>30</v>
      </c>
      <c r="S5" s="169" t="s">
        <v>28</v>
      </c>
      <c r="T5" s="2"/>
      <c r="U5" s="9"/>
      <c r="V5" s="9"/>
      <c r="W5" s="9"/>
      <c r="X5" s="170"/>
      <c r="Y5" s="170"/>
      <c r="Z5" s="170"/>
      <c r="AA5" s="170"/>
      <c r="AB5" s="170"/>
      <c r="AC5" s="9"/>
      <c r="AD5" s="9"/>
      <c r="AE5" s="170"/>
      <c r="AF5" s="170"/>
      <c r="AG5" s="170"/>
      <c r="AH5" s="170"/>
      <c r="AI5" s="170"/>
      <c r="AJ5" s="9"/>
      <c r="AK5" s="9"/>
      <c r="AL5" s="9"/>
      <c r="AM5" s="9"/>
      <c r="AN5" s="9"/>
      <c r="AO5" s="9"/>
      <c r="AP5" s="9"/>
      <c r="AQ5" s="9"/>
    </row>
    <row r="6" spans="1:43" s="11" customFormat="1" ht="18" customHeight="1">
      <c r="A6" s="169"/>
      <c r="B6" s="169"/>
      <c r="C6" s="176"/>
      <c r="D6" s="169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9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  <c r="P6" s="8" t="s">
        <v>8</v>
      </c>
      <c r="Q6" s="8" t="s">
        <v>9</v>
      </c>
      <c r="R6" s="172"/>
      <c r="S6" s="169"/>
      <c r="T6" s="3"/>
      <c r="U6" s="10"/>
      <c r="V6" s="10" t="s">
        <v>10</v>
      </c>
      <c r="W6" s="10"/>
      <c r="X6" s="10" t="s">
        <v>16</v>
      </c>
      <c r="Y6" s="10" t="s">
        <v>17</v>
      </c>
      <c r="Z6" s="10" t="s">
        <v>18</v>
      </c>
      <c r="AA6" s="10" t="s">
        <v>19</v>
      </c>
      <c r="AB6" s="10" t="s">
        <v>20</v>
      </c>
      <c r="AC6" s="10" t="s">
        <v>21</v>
      </c>
      <c r="AD6" s="10"/>
      <c r="AE6" s="10" t="s">
        <v>22</v>
      </c>
      <c r="AF6" s="10" t="s">
        <v>23</v>
      </c>
      <c r="AG6" s="10" t="s">
        <v>24</v>
      </c>
      <c r="AH6" s="10" t="s">
        <v>25</v>
      </c>
      <c r="AI6" s="10" t="s">
        <v>26</v>
      </c>
      <c r="AJ6" s="10" t="s">
        <v>27</v>
      </c>
      <c r="AK6" s="10"/>
      <c r="AL6" s="10" t="s">
        <v>31</v>
      </c>
      <c r="AM6" s="10" t="s">
        <v>32</v>
      </c>
      <c r="AN6" s="10" t="s">
        <v>29</v>
      </c>
      <c r="AO6" s="10" t="s">
        <v>11</v>
      </c>
      <c r="AP6" s="10"/>
      <c r="AQ6" s="10"/>
    </row>
    <row r="7" spans="1:43" ht="18" customHeight="1">
      <c r="A7" s="4">
        <v>1</v>
      </c>
      <c r="B7" s="100" t="s">
        <v>185</v>
      </c>
      <c r="C7" s="101">
        <v>2</v>
      </c>
      <c r="D7" s="113" t="s">
        <v>120</v>
      </c>
      <c r="E7" s="57">
        <v>8</v>
      </c>
      <c r="F7" s="57">
        <v>8</v>
      </c>
      <c r="G7" s="57">
        <v>7.6</v>
      </c>
      <c r="H7" s="57">
        <v>7.6</v>
      </c>
      <c r="I7" s="57">
        <v>7.6</v>
      </c>
      <c r="J7" s="58">
        <f aca="true" t="shared" si="0" ref="J7:J36">IF(B7="","",AC7)</f>
        <v>23.2</v>
      </c>
      <c r="K7" s="59">
        <v>7.4</v>
      </c>
      <c r="L7" s="59">
        <v>7.7</v>
      </c>
      <c r="M7" s="59">
        <v>7.5</v>
      </c>
      <c r="N7" s="59">
        <v>7.5</v>
      </c>
      <c r="O7" s="59">
        <v>7.3</v>
      </c>
      <c r="P7" s="59">
        <v>3.7</v>
      </c>
      <c r="Q7" s="58">
        <f aca="true" t="shared" si="1" ref="Q7:Q36">IF(B7="","",P7+AJ7)</f>
        <v>26.099999999999998</v>
      </c>
      <c r="R7" s="58">
        <f aca="true" t="shared" si="2" ref="R7:R36">IF(B7="","",ROUND(AC7+P7+AJ7,1))</f>
        <v>49.3</v>
      </c>
      <c r="S7" s="4">
        <f aca="true" t="shared" si="3" ref="S7:S36">IF(B7="","",RANK(AO7,AO$7:AO$36,0))</f>
        <v>3</v>
      </c>
      <c r="T7" s="2" t="str">
        <f aca="true" t="shared" si="4" ref="T7:T36">IF(S7&lt;=10,"決勝進出","")</f>
        <v>決勝進出</v>
      </c>
      <c r="U7" s="9"/>
      <c r="V7" s="9">
        <f aca="true" t="shared" si="5" ref="V7:V36">RANK(R7,R$7:R$36,0)</f>
        <v>3</v>
      </c>
      <c r="W7" s="9"/>
      <c r="X7" s="16">
        <f aca="true" t="shared" si="6" ref="X7:X36">IF(E7="",0,LARGE($E7:$I7,1))</f>
        <v>8</v>
      </c>
      <c r="Y7" s="16">
        <f aca="true" t="shared" si="7" ref="Y7:Y36">IF(F7="",0,LARGE($E7:$I7,2))</f>
        <v>8</v>
      </c>
      <c r="Z7" s="16">
        <f aca="true" t="shared" si="8" ref="Z7:Z36">IF(G7="",0,LARGE($E7:$I7,3))</f>
        <v>7.6</v>
      </c>
      <c r="AA7" s="16">
        <f aca="true" t="shared" si="9" ref="AA7:AA36">IF(H7="",0,LARGE($E7:$I7,4))</f>
        <v>7.6</v>
      </c>
      <c r="AB7" s="16">
        <f aca="true" t="shared" si="10" ref="AB7:AB36">IF(I7="",0,LARGE($E7:$I7,5))</f>
        <v>7.6</v>
      </c>
      <c r="AC7" s="17">
        <f aca="true" t="shared" si="11" ref="AC7:AC36">SUM(Y7:AA7)</f>
        <v>23.2</v>
      </c>
      <c r="AD7" s="17"/>
      <c r="AE7" s="16">
        <f aca="true" t="shared" si="12" ref="AE7:AE36">IF(K7="",0,LARGE($K7:$O7,1))</f>
        <v>7.7</v>
      </c>
      <c r="AF7" s="16">
        <f aca="true" t="shared" si="13" ref="AF7:AF36">IF(L7="",0,LARGE($K7:$O7,2))</f>
        <v>7.5</v>
      </c>
      <c r="AG7" s="16">
        <f aca="true" t="shared" si="14" ref="AG7:AG36">IF(M7="",0,LARGE($K7:$O7,3))</f>
        <v>7.5</v>
      </c>
      <c r="AH7" s="16">
        <f aca="true" t="shared" si="15" ref="AH7:AH36">IF(N7="",0,LARGE($K7:$O7,4))</f>
        <v>7.4</v>
      </c>
      <c r="AI7" s="16">
        <f aca="true" t="shared" si="16" ref="AI7:AI36">IF(O7="",0,LARGE($K7:$O7,5))</f>
        <v>7.3</v>
      </c>
      <c r="AJ7" s="17">
        <f aca="true" t="shared" si="17" ref="AJ7:AJ36">SUM(AF7:AH7)</f>
        <v>22.4</v>
      </c>
      <c r="AK7" s="18"/>
      <c r="AL7" s="9">
        <f aca="true" t="shared" si="18" ref="AL7:AL36">IF(R7="",0,R7*1000000)</f>
        <v>49300000</v>
      </c>
      <c r="AM7" s="9">
        <f aca="true" t="shared" si="19" ref="AM7:AM36">IF(Q7="",0,Q7*1000)</f>
        <v>26099.999999999996</v>
      </c>
      <c r="AN7" s="19">
        <f aca="true" t="shared" si="20" ref="AN7:AN36">SUM(K7:O7)/1000</f>
        <v>0.037399999999999996</v>
      </c>
      <c r="AO7" s="19">
        <f aca="true" t="shared" si="21" ref="AO7:AO36">ROUND(AL7+AM7-P7+AN7,4)</f>
        <v>49326096.3374</v>
      </c>
      <c r="AP7" s="17"/>
      <c r="AQ7" s="9"/>
    </row>
    <row r="8" spans="1:43" ht="18" customHeight="1">
      <c r="A8" s="4">
        <v>2</v>
      </c>
      <c r="B8" s="92" t="s">
        <v>186</v>
      </c>
      <c r="C8" s="101">
        <v>1</v>
      </c>
      <c r="D8" s="94" t="s">
        <v>108</v>
      </c>
      <c r="E8" s="57">
        <v>7.2</v>
      </c>
      <c r="F8" s="57">
        <v>7</v>
      </c>
      <c r="G8" s="57">
        <v>7</v>
      </c>
      <c r="H8" s="57">
        <v>6.8</v>
      </c>
      <c r="I8" s="57">
        <v>7.3</v>
      </c>
      <c r="J8" s="58">
        <f t="shared" si="0"/>
        <v>21.2</v>
      </c>
      <c r="K8" s="59">
        <v>7.1</v>
      </c>
      <c r="L8" s="59">
        <v>7</v>
      </c>
      <c r="M8" s="59">
        <v>6.8</v>
      </c>
      <c r="N8" s="59">
        <v>6.9</v>
      </c>
      <c r="O8" s="59">
        <v>7.1</v>
      </c>
      <c r="P8" s="59">
        <v>2.6</v>
      </c>
      <c r="Q8" s="58">
        <f t="shared" si="1"/>
        <v>23.6</v>
      </c>
      <c r="R8" s="58">
        <f t="shared" si="2"/>
        <v>44.8</v>
      </c>
      <c r="S8" s="4">
        <f t="shared" si="3"/>
        <v>6</v>
      </c>
      <c r="T8" s="2" t="str">
        <f t="shared" si="4"/>
        <v>決勝進出</v>
      </c>
      <c r="U8" s="9"/>
      <c r="V8" s="9">
        <f t="shared" si="5"/>
        <v>6</v>
      </c>
      <c r="W8" s="9"/>
      <c r="X8" s="16">
        <f t="shared" si="6"/>
        <v>7.3</v>
      </c>
      <c r="Y8" s="16">
        <f t="shared" si="7"/>
        <v>7.2</v>
      </c>
      <c r="Z8" s="16">
        <f t="shared" si="8"/>
        <v>7</v>
      </c>
      <c r="AA8" s="16">
        <f t="shared" si="9"/>
        <v>7</v>
      </c>
      <c r="AB8" s="16">
        <f t="shared" si="10"/>
        <v>6.8</v>
      </c>
      <c r="AC8" s="17">
        <f t="shared" si="11"/>
        <v>21.2</v>
      </c>
      <c r="AD8" s="17"/>
      <c r="AE8" s="16">
        <f t="shared" si="12"/>
        <v>7.1</v>
      </c>
      <c r="AF8" s="16">
        <f t="shared" si="13"/>
        <v>7.1</v>
      </c>
      <c r="AG8" s="16">
        <f t="shared" si="14"/>
        <v>7</v>
      </c>
      <c r="AH8" s="16">
        <f t="shared" si="15"/>
        <v>6.9</v>
      </c>
      <c r="AI8" s="16">
        <f t="shared" si="16"/>
        <v>6.8</v>
      </c>
      <c r="AJ8" s="17">
        <f t="shared" si="17"/>
        <v>21</v>
      </c>
      <c r="AK8" s="18"/>
      <c r="AL8" s="9">
        <f t="shared" si="18"/>
        <v>44800000</v>
      </c>
      <c r="AM8" s="9">
        <f t="shared" si="19"/>
        <v>23600</v>
      </c>
      <c r="AN8" s="19">
        <f t="shared" si="20"/>
        <v>0.0349</v>
      </c>
      <c r="AO8" s="19">
        <f t="shared" si="21"/>
        <v>44823597.4349</v>
      </c>
      <c r="AP8" s="17"/>
      <c r="AQ8" s="9"/>
    </row>
    <row r="9" spans="1:43" ht="18" customHeight="1">
      <c r="A9" s="4">
        <v>3</v>
      </c>
      <c r="B9" s="100" t="s">
        <v>187</v>
      </c>
      <c r="C9" s="114">
        <v>2</v>
      </c>
      <c r="D9" s="94" t="s">
        <v>129</v>
      </c>
      <c r="E9" s="57">
        <v>7.2</v>
      </c>
      <c r="F9" s="57">
        <v>6.9</v>
      </c>
      <c r="G9" s="57">
        <v>6.9</v>
      </c>
      <c r="H9" s="57">
        <v>7</v>
      </c>
      <c r="I9" s="57">
        <v>7.1</v>
      </c>
      <c r="J9" s="58">
        <f t="shared" si="0"/>
        <v>21</v>
      </c>
      <c r="K9" s="59">
        <v>6.8</v>
      </c>
      <c r="L9" s="59">
        <v>6.5</v>
      </c>
      <c r="M9" s="59">
        <v>5.7</v>
      </c>
      <c r="N9" s="59">
        <v>6.6</v>
      </c>
      <c r="O9" s="59">
        <v>6.5</v>
      </c>
      <c r="P9" s="59">
        <v>2.4</v>
      </c>
      <c r="Q9" s="58">
        <f t="shared" si="1"/>
        <v>22</v>
      </c>
      <c r="R9" s="58">
        <f t="shared" si="2"/>
        <v>43</v>
      </c>
      <c r="S9" s="4">
        <f t="shared" si="3"/>
        <v>7</v>
      </c>
      <c r="T9" s="2" t="str">
        <f t="shared" si="4"/>
        <v>決勝進出</v>
      </c>
      <c r="U9" s="9"/>
      <c r="V9" s="9">
        <f t="shared" si="5"/>
        <v>7</v>
      </c>
      <c r="W9" s="9"/>
      <c r="X9" s="16">
        <f t="shared" si="6"/>
        <v>7.2</v>
      </c>
      <c r="Y9" s="16">
        <f t="shared" si="7"/>
        <v>7.1</v>
      </c>
      <c r="Z9" s="16">
        <f t="shared" si="8"/>
        <v>7</v>
      </c>
      <c r="AA9" s="16">
        <f t="shared" si="9"/>
        <v>6.9</v>
      </c>
      <c r="AB9" s="16">
        <f t="shared" si="10"/>
        <v>6.9</v>
      </c>
      <c r="AC9" s="17">
        <f t="shared" si="11"/>
        <v>21</v>
      </c>
      <c r="AD9" s="17"/>
      <c r="AE9" s="16">
        <f t="shared" si="12"/>
        <v>6.8</v>
      </c>
      <c r="AF9" s="16">
        <f t="shared" si="13"/>
        <v>6.6</v>
      </c>
      <c r="AG9" s="16">
        <f t="shared" si="14"/>
        <v>6.5</v>
      </c>
      <c r="AH9" s="16">
        <f t="shared" si="15"/>
        <v>6.5</v>
      </c>
      <c r="AI9" s="16">
        <f t="shared" si="16"/>
        <v>5.7</v>
      </c>
      <c r="AJ9" s="17">
        <f t="shared" si="17"/>
        <v>19.6</v>
      </c>
      <c r="AK9" s="18"/>
      <c r="AL9" s="9">
        <f t="shared" si="18"/>
        <v>43000000</v>
      </c>
      <c r="AM9" s="9">
        <f t="shared" si="19"/>
        <v>22000</v>
      </c>
      <c r="AN9" s="19">
        <f t="shared" si="20"/>
        <v>0.032100000000000004</v>
      </c>
      <c r="AO9" s="19">
        <f t="shared" si="21"/>
        <v>43021997.6321</v>
      </c>
      <c r="AP9" s="17"/>
      <c r="AQ9" s="9"/>
    </row>
    <row r="10" spans="1:43" ht="18" customHeight="1">
      <c r="A10" s="4">
        <v>4</v>
      </c>
      <c r="B10" s="115" t="s">
        <v>188</v>
      </c>
      <c r="C10" s="102">
        <v>1</v>
      </c>
      <c r="D10" s="113" t="s">
        <v>120</v>
      </c>
      <c r="E10" s="57">
        <v>7.9</v>
      </c>
      <c r="F10" s="57">
        <v>8.2</v>
      </c>
      <c r="G10" s="57">
        <v>8.2</v>
      </c>
      <c r="H10" s="57">
        <v>8.3</v>
      </c>
      <c r="I10" s="57">
        <v>8.2</v>
      </c>
      <c r="J10" s="58">
        <f t="shared" si="0"/>
        <v>24.599999999999998</v>
      </c>
      <c r="K10" s="59">
        <v>7.4</v>
      </c>
      <c r="L10" s="59">
        <v>7.3</v>
      </c>
      <c r="M10" s="59">
        <v>7.6</v>
      </c>
      <c r="N10" s="59">
        <v>7.5</v>
      </c>
      <c r="O10" s="59">
        <v>7.5</v>
      </c>
      <c r="P10" s="59">
        <v>4.9</v>
      </c>
      <c r="Q10" s="58">
        <f t="shared" si="1"/>
        <v>27.299999999999997</v>
      </c>
      <c r="R10" s="58">
        <f t="shared" si="2"/>
        <v>51.9</v>
      </c>
      <c r="S10" s="4">
        <f t="shared" si="3"/>
        <v>1</v>
      </c>
      <c r="T10" s="2" t="str">
        <f t="shared" si="4"/>
        <v>決勝進出</v>
      </c>
      <c r="U10" s="9"/>
      <c r="V10" s="9">
        <f t="shared" si="5"/>
        <v>1</v>
      </c>
      <c r="W10" s="9"/>
      <c r="X10" s="16">
        <f t="shared" si="6"/>
        <v>8.3</v>
      </c>
      <c r="Y10" s="16">
        <f t="shared" si="7"/>
        <v>8.2</v>
      </c>
      <c r="Z10" s="16">
        <f t="shared" si="8"/>
        <v>8.2</v>
      </c>
      <c r="AA10" s="16">
        <f t="shared" si="9"/>
        <v>8.2</v>
      </c>
      <c r="AB10" s="16">
        <f t="shared" si="10"/>
        <v>7.9</v>
      </c>
      <c r="AC10" s="17">
        <f t="shared" si="11"/>
        <v>24.599999999999998</v>
      </c>
      <c r="AD10" s="17"/>
      <c r="AE10" s="16">
        <f t="shared" si="12"/>
        <v>7.6</v>
      </c>
      <c r="AF10" s="16">
        <f t="shared" si="13"/>
        <v>7.5</v>
      </c>
      <c r="AG10" s="16">
        <f t="shared" si="14"/>
        <v>7.5</v>
      </c>
      <c r="AH10" s="16">
        <f t="shared" si="15"/>
        <v>7.4</v>
      </c>
      <c r="AI10" s="16">
        <f t="shared" si="16"/>
        <v>7.3</v>
      </c>
      <c r="AJ10" s="17">
        <f t="shared" si="17"/>
        <v>22.4</v>
      </c>
      <c r="AK10" s="18"/>
      <c r="AL10" s="9">
        <f t="shared" si="18"/>
        <v>51900000</v>
      </c>
      <c r="AM10" s="9">
        <f t="shared" si="19"/>
        <v>27299.999999999996</v>
      </c>
      <c r="AN10" s="19">
        <f t="shared" si="20"/>
        <v>0.0373</v>
      </c>
      <c r="AO10" s="19">
        <f t="shared" si="21"/>
        <v>51927295.1373</v>
      </c>
      <c r="AP10" s="17"/>
      <c r="AQ10" s="9"/>
    </row>
    <row r="11" spans="1:43" ht="18" customHeight="1">
      <c r="A11" s="4">
        <v>5</v>
      </c>
      <c r="B11" s="100" t="s">
        <v>189</v>
      </c>
      <c r="C11" s="114">
        <v>2</v>
      </c>
      <c r="D11" s="94" t="s">
        <v>129</v>
      </c>
      <c r="E11" s="57">
        <v>7.9</v>
      </c>
      <c r="F11" s="57">
        <v>8.1</v>
      </c>
      <c r="G11" s="57">
        <v>7.8</v>
      </c>
      <c r="H11" s="57">
        <v>7.2</v>
      </c>
      <c r="I11" s="57">
        <v>7.7</v>
      </c>
      <c r="J11" s="58">
        <f t="shared" si="0"/>
        <v>23.4</v>
      </c>
      <c r="K11" s="59">
        <v>7.3</v>
      </c>
      <c r="L11" s="59">
        <v>7.4</v>
      </c>
      <c r="M11" s="59">
        <v>7.5</v>
      </c>
      <c r="N11" s="59">
        <v>7.2</v>
      </c>
      <c r="O11" s="59">
        <v>7.4</v>
      </c>
      <c r="P11" s="59">
        <v>2.9</v>
      </c>
      <c r="Q11" s="58">
        <f t="shared" si="1"/>
        <v>25</v>
      </c>
      <c r="R11" s="58">
        <f t="shared" si="2"/>
        <v>48.4</v>
      </c>
      <c r="S11" s="4">
        <f t="shared" si="3"/>
        <v>4</v>
      </c>
      <c r="T11" s="2" t="str">
        <f t="shared" si="4"/>
        <v>決勝進出</v>
      </c>
      <c r="U11" s="9"/>
      <c r="V11" s="9">
        <f t="shared" si="5"/>
        <v>4</v>
      </c>
      <c r="W11" s="9"/>
      <c r="X11" s="16">
        <f t="shared" si="6"/>
        <v>8.1</v>
      </c>
      <c r="Y11" s="16">
        <f t="shared" si="7"/>
        <v>7.9</v>
      </c>
      <c r="Z11" s="16">
        <f t="shared" si="8"/>
        <v>7.8</v>
      </c>
      <c r="AA11" s="16">
        <f t="shared" si="9"/>
        <v>7.7</v>
      </c>
      <c r="AB11" s="16">
        <f t="shared" si="10"/>
        <v>7.2</v>
      </c>
      <c r="AC11" s="17">
        <f t="shared" si="11"/>
        <v>23.4</v>
      </c>
      <c r="AD11" s="17"/>
      <c r="AE11" s="16">
        <f t="shared" si="12"/>
        <v>7.5</v>
      </c>
      <c r="AF11" s="16">
        <f t="shared" si="13"/>
        <v>7.4</v>
      </c>
      <c r="AG11" s="16">
        <f t="shared" si="14"/>
        <v>7.4</v>
      </c>
      <c r="AH11" s="16">
        <f t="shared" si="15"/>
        <v>7.3</v>
      </c>
      <c r="AI11" s="16">
        <f t="shared" si="16"/>
        <v>7.2</v>
      </c>
      <c r="AJ11" s="17">
        <f t="shared" si="17"/>
        <v>22.1</v>
      </c>
      <c r="AK11" s="18"/>
      <c r="AL11" s="9">
        <f t="shared" si="18"/>
        <v>48400000</v>
      </c>
      <c r="AM11" s="9">
        <f t="shared" si="19"/>
        <v>25000</v>
      </c>
      <c r="AN11" s="19">
        <f t="shared" si="20"/>
        <v>0.0368</v>
      </c>
      <c r="AO11" s="19">
        <f t="shared" si="21"/>
        <v>48424997.1368</v>
      </c>
      <c r="AP11" s="17"/>
      <c r="AQ11" s="9"/>
    </row>
    <row r="12" spans="1:43" ht="18" customHeight="1">
      <c r="A12" s="4">
        <v>6</v>
      </c>
      <c r="B12" s="92" t="s">
        <v>190</v>
      </c>
      <c r="C12" s="114">
        <v>2</v>
      </c>
      <c r="D12" s="94" t="s">
        <v>129</v>
      </c>
      <c r="E12" s="57">
        <v>7.8</v>
      </c>
      <c r="F12" s="57">
        <v>7.8</v>
      </c>
      <c r="G12" s="57">
        <v>7.4</v>
      </c>
      <c r="H12" s="57">
        <v>7.6</v>
      </c>
      <c r="I12" s="57">
        <v>7.6</v>
      </c>
      <c r="J12" s="58">
        <f t="shared" si="0"/>
        <v>23</v>
      </c>
      <c r="K12" s="59">
        <v>6.2</v>
      </c>
      <c r="L12" s="59">
        <v>6.8</v>
      </c>
      <c r="M12" s="59">
        <v>6.2</v>
      </c>
      <c r="N12" s="59">
        <v>6.1</v>
      </c>
      <c r="O12" s="59">
        <v>6</v>
      </c>
      <c r="P12" s="59">
        <v>3.9</v>
      </c>
      <c r="Q12" s="58">
        <f t="shared" si="1"/>
        <v>22.4</v>
      </c>
      <c r="R12" s="58">
        <f t="shared" si="2"/>
        <v>45.4</v>
      </c>
      <c r="S12" s="4">
        <f t="shared" si="3"/>
        <v>5</v>
      </c>
      <c r="T12" s="2" t="str">
        <f t="shared" si="4"/>
        <v>決勝進出</v>
      </c>
      <c r="U12" s="9"/>
      <c r="V12" s="9">
        <f t="shared" si="5"/>
        <v>5</v>
      </c>
      <c r="W12" s="9"/>
      <c r="X12" s="16">
        <f t="shared" si="6"/>
        <v>7.8</v>
      </c>
      <c r="Y12" s="16">
        <f t="shared" si="7"/>
        <v>7.8</v>
      </c>
      <c r="Z12" s="16">
        <f t="shared" si="8"/>
        <v>7.6</v>
      </c>
      <c r="AA12" s="16">
        <f t="shared" si="9"/>
        <v>7.6</v>
      </c>
      <c r="AB12" s="16">
        <f t="shared" si="10"/>
        <v>7.4</v>
      </c>
      <c r="AC12" s="17">
        <f t="shared" si="11"/>
        <v>23</v>
      </c>
      <c r="AD12" s="17"/>
      <c r="AE12" s="16">
        <f t="shared" si="12"/>
        <v>6.8</v>
      </c>
      <c r="AF12" s="16">
        <f t="shared" si="13"/>
        <v>6.2</v>
      </c>
      <c r="AG12" s="16">
        <f t="shared" si="14"/>
        <v>6.2</v>
      </c>
      <c r="AH12" s="16">
        <f t="shared" si="15"/>
        <v>6.1</v>
      </c>
      <c r="AI12" s="16">
        <f t="shared" si="16"/>
        <v>6</v>
      </c>
      <c r="AJ12" s="17">
        <f t="shared" si="17"/>
        <v>18.5</v>
      </c>
      <c r="AK12" s="18"/>
      <c r="AL12" s="9">
        <f t="shared" si="18"/>
        <v>45400000</v>
      </c>
      <c r="AM12" s="9">
        <f t="shared" si="19"/>
        <v>22400</v>
      </c>
      <c r="AN12" s="19">
        <f t="shared" si="20"/>
        <v>0.031299999999999994</v>
      </c>
      <c r="AO12" s="19">
        <f t="shared" si="21"/>
        <v>45422396.1313</v>
      </c>
      <c r="AP12" s="17"/>
      <c r="AQ12" s="9"/>
    </row>
    <row r="13" spans="1:44" ht="18" customHeight="1">
      <c r="A13" s="4">
        <v>7</v>
      </c>
      <c r="B13" s="100" t="s">
        <v>191</v>
      </c>
      <c r="C13" s="101">
        <v>1</v>
      </c>
      <c r="D13" s="113" t="s">
        <v>120</v>
      </c>
      <c r="E13" s="57">
        <v>8</v>
      </c>
      <c r="F13" s="57">
        <v>8.1</v>
      </c>
      <c r="G13" s="57">
        <v>8.1</v>
      </c>
      <c r="H13" s="57">
        <v>7.8</v>
      </c>
      <c r="I13" s="57">
        <v>8.4</v>
      </c>
      <c r="J13" s="58">
        <f t="shared" si="0"/>
        <v>24.2</v>
      </c>
      <c r="K13" s="59">
        <v>7.6</v>
      </c>
      <c r="L13" s="59">
        <v>8</v>
      </c>
      <c r="M13" s="59">
        <v>7.5</v>
      </c>
      <c r="N13" s="59">
        <v>8</v>
      </c>
      <c r="O13" s="59">
        <v>7.8</v>
      </c>
      <c r="P13" s="59">
        <v>3.1</v>
      </c>
      <c r="Q13" s="58">
        <f t="shared" si="1"/>
        <v>26.5</v>
      </c>
      <c r="R13" s="58">
        <f t="shared" si="2"/>
        <v>50.7</v>
      </c>
      <c r="S13" s="4">
        <f t="shared" si="3"/>
        <v>2</v>
      </c>
      <c r="T13" s="2" t="str">
        <f t="shared" si="4"/>
        <v>決勝進出</v>
      </c>
      <c r="U13" s="9"/>
      <c r="V13" s="9">
        <f t="shared" si="5"/>
        <v>2</v>
      </c>
      <c r="W13" s="9"/>
      <c r="X13" s="16">
        <f t="shared" si="6"/>
        <v>8.4</v>
      </c>
      <c r="Y13" s="16">
        <f t="shared" si="7"/>
        <v>8.1</v>
      </c>
      <c r="Z13" s="16">
        <f t="shared" si="8"/>
        <v>8.1</v>
      </c>
      <c r="AA13" s="16">
        <f t="shared" si="9"/>
        <v>8</v>
      </c>
      <c r="AB13" s="16">
        <f t="shared" si="10"/>
        <v>7.8</v>
      </c>
      <c r="AC13" s="17">
        <f t="shared" si="11"/>
        <v>24.2</v>
      </c>
      <c r="AD13" s="17"/>
      <c r="AE13" s="16">
        <f t="shared" si="12"/>
        <v>8</v>
      </c>
      <c r="AF13" s="16">
        <f t="shared" si="13"/>
        <v>8</v>
      </c>
      <c r="AG13" s="16">
        <f t="shared" si="14"/>
        <v>7.8</v>
      </c>
      <c r="AH13" s="16">
        <f t="shared" si="15"/>
        <v>7.6</v>
      </c>
      <c r="AI13" s="16">
        <f t="shared" si="16"/>
        <v>7.5</v>
      </c>
      <c r="AJ13" s="17">
        <f t="shared" si="17"/>
        <v>23.4</v>
      </c>
      <c r="AK13" s="18"/>
      <c r="AL13" s="9">
        <f t="shared" si="18"/>
        <v>50700000</v>
      </c>
      <c r="AM13" s="9">
        <f t="shared" si="19"/>
        <v>26500</v>
      </c>
      <c r="AN13" s="19">
        <f t="shared" si="20"/>
        <v>0.0389</v>
      </c>
      <c r="AO13" s="19">
        <f t="shared" si="21"/>
        <v>50726496.9389</v>
      </c>
      <c r="AP13" s="17"/>
      <c r="AQ13" s="9"/>
      <c r="AR13" s="20"/>
    </row>
    <row r="14" spans="1:43" ht="18" customHeight="1">
      <c r="A14" s="4">
        <v>8</v>
      </c>
      <c r="B14" s="100" t="s">
        <v>192</v>
      </c>
      <c r="C14" s="114">
        <v>2</v>
      </c>
      <c r="D14" s="94" t="s">
        <v>129</v>
      </c>
      <c r="E14" s="57">
        <v>6.6</v>
      </c>
      <c r="F14" s="57">
        <v>7</v>
      </c>
      <c r="G14" s="57">
        <v>6.8</v>
      </c>
      <c r="H14" s="57">
        <v>6.4</v>
      </c>
      <c r="I14" s="57">
        <v>7</v>
      </c>
      <c r="J14" s="58">
        <f t="shared" si="0"/>
        <v>20.4</v>
      </c>
      <c r="K14" s="59">
        <v>6.3</v>
      </c>
      <c r="L14" s="59">
        <v>6.8</v>
      </c>
      <c r="M14" s="59">
        <v>6.4</v>
      </c>
      <c r="N14" s="59">
        <v>6.6</v>
      </c>
      <c r="O14" s="59">
        <v>6.3</v>
      </c>
      <c r="P14" s="59">
        <v>2.4</v>
      </c>
      <c r="Q14" s="58">
        <f t="shared" si="1"/>
        <v>21.7</v>
      </c>
      <c r="R14" s="58">
        <f t="shared" si="2"/>
        <v>42.1</v>
      </c>
      <c r="S14" s="4">
        <f t="shared" si="3"/>
        <v>8</v>
      </c>
      <c r="T14" s="2" t="str">
        <f t="shared" si="4"/>
        <v>決勝進出</v>
      </c>
      <c r="U14" s="9"/>
      <c r="V14" s="9">
        <f t="shared" si="5"/>
        <v>8</v>
      </c>
      <c r="W14" s="9"/>
      <c r="X14" s="16">
        <f t="shared" si="6"/>
        <v>7</v>
      </c>
      <c r="Y14" s="16">
        <f t="shared" si="7"/>
        <v>7</v>
      </c>
      <c r="Z14" s="16">
        <f t="shared" si="8"/>
        <v>6.8</v>
      </c>
      <c r="AA14" s="16">
        <f t="shared" si="9"/>
        <v>6.6</v>
      </c>
      <c r="AB14" s="16">
        <f t="shared" si="10"/>
        <v>6.4</v>
      </c>
      <c r="AC14" s="17">
        <f t="shared" si="11"/>
        <v>20.4</v>
      </c>
      <c r="AD14" s="17"/>
      <c r="AE14" s="16">
        <f t="shared" si="12"/>
        <v>6.8</v>
      </c>
      <c r="AF14" s="16">
        <f t="shared" si="13"/>
        <v>6.6</v>
      </c>
      <c r="AG14" s="16">
        <f t="shared" si="14"/>
        <v>6.4</v>
      </c>
      <c r="AH14" s="16">
        <f t="shared" si="15"/>
        <v>6.3</v>
      </c>
      <c r="AI14" s="16">
        <f t="shared" si="16"/>
        <v>6.3</v>
      </c>
      <c r="AJ14" s="17">
        <f t="shared" si="17"/>
        <v>19.3</v>
      </c>
      <c r="AK14" s="18"/>
      <c r="AL14" s="9">
        <f t="shared" si="18"/>
        <v>42100000</v>
      </c>
      <c r="AM14" s="9">
        <f t="shared" si="19"/>
        <v>21700</v>
      </c>
      <c r="AN14" s="19">
        <f t="shared" si="20"/>
        <v>0.0324</v>
      </c>
      <c r="AO14" s="19">
        <f t="shared" si="21"/>
        <v>42121697.6324</v>
      </c>
      <c r="AP14" s="17"/>
      <c r="AQ14" s="9"/>
    </row>
    <row r="15" spans="1:43" ht="18" customHeight="1">
      <c r="A15" s="4">
        <v>9</v>
      </c>
      <c r="B15" s="78"/>
      <c r="C15" s="7"/>
      <c r="D15" s="7"/>
      <c r="E15" s="12"/>
      <c r="F15" s="12"/>
      <c r="G15" s="12"/>
      <c r="H15" s="12"/>
      <c r="I15" s="12"/>
      <c r="J15" s="14">
        <f t="shared" si="0"/>
      </c>
      <c r="K15" s="13"/>
      <c r="L15" s="13"/>
      <c r="M15" s="13"/>
      <c r="N15" s="13"/>
      <c r="O15" s="13"/>
      <c r="P15" s="13"/>
      <c r="Q15" s="14">
        <f t="shared" si="1"/>
      </c>
      <c r="R15" s="14">
        <f t="shared" si="2"/>
      </c>
      <c r="S15" s="15">
        <f t="shared" si="3"/>
      </c>
      <c r="T15" s="2">
        <f t="shared" si="4"/>
      </c>
      <c r="U15" s="9"/>
      <c r="V15" s="9" t="e">
        <f t="shared" si="5"/>
        <v>#VALUE!</v>
      </c>
      <c r="W15" s="9"/>
      <c r="X15" s="16">
        <f t="shared" si="6"/>
        <v>0</v>
      </c>
      <c r="Y15" s="16">
        <f t="shared" si="7"/>
        <v>0</v>
      </c>
      <c r="Z15" s="16">
        <f t="shared" si="8"/>
        <v>0</v>
      </c>
      <c r="AA15" s="16">
        <f t="shared" si="9"/>
        <v>0</v>
      </c>
      <c r="AB15" s="16">
        <f t="shared" si="10"/>
        <v>0</v>
      </c>
      <c r="AC15" s="17">
        <f t="shared" si="11"/>
        <v>0</v>
      </c>
      <c r="AD15" s="17"/>
      <c r="AE15" s="16">
        <f t="shared" si="12"/>
        <v>0</v>
      </c>
      <c r="AF15" s="16">
        <f t="shared" si="13"/>
        <v>0</v>
      </c>
      <c r="AG15" s="16">
        <f t="shared" si="14"/>
        <v>0</v>
      </c>
      <c r="AH15" s="16">
        <f t="shared" si="15"/>
        <v>0</v>
      </c>
      <c r="AI15" s="16">
        <f t="shared" si="16"/>
        <v>0</v>
      </c>
      <c r="AJ15" s="17">
        <f t="shared" si="17"/>
        <v>0</v>
      </c>
      <c r="AK15" s="18"/>
      <c r="AL15" s="9">
        <f t="shared" si="18"/>
        <v>0</v>
      </c>
      <c r="AM15" s="9">
        <f t="shared" si="19"/>
        <v>0</v>
      </c>
      <c r="AN15" s="19">
        <f t="shared" si="20"/>
        <v>0</v>
      </c>
      <c r="AO15" s="19">
        <f t="shared" si="21"/>
        <v>0</v>
      </c>
      <c r="AP15" s="17"/>
      <c r="AQ15" s="9"/>
    </row>
    <row r="16" spans="1:43" ht="18" customHeight="1">
      <c r="A16" s="4">
        <v>10</v>
      </c>
      <c r="B16" s="78"/>
      <c r="C16" s="7"/>
      <c r="D16" s="7"/>
      <c r="E16" s="12"/>
      <c r="F16" s="12"/>
      <c r="G16" s="12"/>
      <c r="H16" s="12"/>
      <c r="I16" s="12"/>
      <c r="J16" s="14">
        <f t="shared" si="0"/>
      </c>
      <c r="K16" s="13"/>
      <c r="L16" s="13"/>
      <c r="M16" s="13"/>
      <c r="N16" s="13"/>
      <c r="O16" s="13"/>
      <c r="P16" s="13"/>
      <c r="Q16" s="14">
        <f t="shared" si="1"/>
      </c>
      <c r="R16" s="14">
        <f t="shared" si="2"/>
      </c>
      <c r="S16" s="15">
        <f t="shared" si="3"/>
      </c>
      <c r="T16" s="2">
        <f t="shared" si="4"/>
      </c>
      <c r="U16" s="9"/>
      <c r="V16" s="9" t="e">
        <f t="shared" si="5"/>
        <v>#VALUE!</v>
      </c>
      <c r="W16" s="9"/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16">
        <f t="shared" si="10"/>
        <v>0</v>
      </c>
      <c r="AC16" s="17">
        <f t="shared" si="11"/>
        <v>0</v>
      </c>
      <c r="AD16" s="17"/>
      <c r="AE16" s="16">
        <f t="shared" si="12"/>
        <v>0</v>
      </c>
      <c r="AF16" s="16">
        <f t="shared" si="13"/>
        <v>0</v>
      </c>
      <c r="AG16" s="16">
        <f t="shared" si="14"/>
        <v>0</v>
      </c>
      <c r="AH16" s="16">
        <f t="shared" si="15"/>
        <v>0</v>
      </c>
      <c r="AI16" s="16">
        <f t="shared" si="16"/>
        <v>0</v>
      </c>
      <c r="AJ16" s="17">
        <f t="shared" si="17"/>
        <v>0</v>
      </c>
      <c r="AK16" s="18"/>
      <c r="AL16" s="9">
        <f t="shared" si="18"/>
        <v>0</v>
      </c>
      <c r="AM16" s="9">
        <f t="shared" si="19"/>
        <v>0</v>
      </c>
      <c r="AN16" s="19">
        <f t="shared" si="20"/>
        <v>0</v>
      </c>
      <c r="AO16" s="19">
        <f t="shared" si="21"/>
        <v>0</v>
      </c>
      <c r="AP16" s="17"/>
      <c r="AQ16" s="9"/>
    </row>
    <row r="17" spans="1:43" ht="11.25" customHeight="1" hidden="1">
      <c r="A17" s="4">
        <v>11</v>
      </c>
      <c r="B17" s="78"/>
      <c r="C17" s="7"/>
      <c r="D17" s="7"/>
      <c r="E17" s="12"/>
      <c r="F17" s="12"/>
      <c r="G17" s="12"/>
      <c r="H17" s="12"/>
      <c r="I17" s="12"/>
      <c r="J17" s="14">
        <f t="shared" si="0"/>
      </c>
      <c r="K17" s="13"/>
      <c r="L17" s="13"/>
      <c r="M17" s="13"/>
      <c r="N17" s="13"/>
      <c r="O17" s="13"/>
      <c r="P17" s="13"/>
      <c r="Q17" s="14">
        <f t="shared" si="1"/>
      </c>
      <c r="R17" s="14">
        <f t="shared" si="2"/>
      </c>
      <c r="S17" s="15">
        <f t="shared" si="3"/>
      </c>
      <c r="T17" s="2">
        <f t="shared" si="4"/>
      </c>
      <c r="U17" s="9"/>
      <c r="V17" s="9" t="e">
        <f t="shared" si="5"/>
        <v>#VALUE!</v>
      </c>
      <c r="W17" s="21"/>
      <c r="X17" s="16">
        <f t="shared" si="6"/>
        <v>0</v>
      </c>
      <c r="Y17" s="16">
        <f t="shared" si="7"/>
        <v>0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6">
        <f t="shared" si="12"/>
        <v>0</v>
      </c>
      <c r="AF17" s="16">
        <f t="shared" si="13"/>
        <v>0</v>
      </c>
      <c r="AG17" s="16">
        <f t="shared" si="14"/>
        <v>0</v>
      </c>
      <c r="AH17" s="16">
        <f t="shared" si="15"/>
        <v>0</v>
      </c>
      <c r="AI17" s="16">
        <f t="shared" si="16"/>
        <v>0</v>
      </c>
      <c r="AJ17" s="16">
        <f t="shared" si="17"/>
        <v>0</v>
      </c>
      <c r="AK17" s="22"/>
      <c r="AL17" s="9">
        <f t="shared" si="18"/>
        <v>0</v>
      </c>
      <c r="AM17" s="9">
        <f t="shared" si="19"/>
        <v>0</v>
      </c>
      <c r="AN17" s="19">
        <f t="shared" si="20"/>
        <v>0</v>
      </c>
      <c r="AO17" s="19">
        <f t="shared" si="21"/>
        <v>0</v>
      </c>
      <c r="AP17" s="17"/>
      <c r="AQ17" s="9"/>
    </row>
    <row r="18" spans="1:43" ht="18" customHeight="1" hidden="1">
      <c r="A18" s="4">
        <v>12</v>
      </c>
      <c r="B18" s="78"/>
      <c r="C18" s="7"/>
      <c r="D18" s="7"/>
      <c r="E18" s="12"/>
      <c r="F18" s="12"/>
      <c r="G18" s="12"/>
      <c r="H18" s="12"/>
      <c r="I18" s="12"/>
      <c r="J18" s="14">
        <f t="shared" si="0"/>
      </c>
      <c r="K18" s="13"/>
      <c r="L18" s="13"/>
      <c r="M18" s="13"/>
      <c r="N18" s="13"/>
      <c r="O18" s="13"/>
      <c r="P18" s="13"/>
      <c r="Q18" s="14">
        <f t="shared" si="1"/>
      </c>
      <c r="R18" s="14">
        <f t="shared" si="2"/>
      </c>
      <c r="S18" s="15">
        <f t="shared" si="3"/>
      </c>
      <c r="T18" s="2">
        <f t="shared" si="4"/>
      </c>
      <c r="U18" s="9"/>
      <c r="V18" s="9" t="e">
        <f t="shared" si="5"/>
        <v>#VALUE!</v>
      </c>
      <c r="W18" s="21"/>
      <c r="X18" s="16">
        <f t="shared" si="6"/>
        <v>0</v>
      </c>
      <c r="Y18" s="16">
        <f t="shared" si="7"/>
        <v>0</v>
      </c>
      <c r="Z18" s="16">
        <f t="shared" si="8"/>
        <v>0</v>
      </c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6">
        <f t="shared" si="12"/>
        <v>0</v>
      </c>
      <c r="AF18" s="16">
        <f t="shared" si="13"/>
        <v>0</v>
      </c>
      <c r="AG18" s="16">
        <f t="shared" si="14"/>
        <v>0</v>
      </c>
      <c r="AH18" s="16">
        <f t="shared" si="15"/>
        <v>0</v>
      </c>
      <c r="AI18" s="16">
        <f t="shared" si="16"/>
        <v>0</v>
      </c>
      <c r="AJ18" s="16">
        <f t="shared" si="17"/>
        <v>0</v>
      </c>
      <c r="AK18" s="22"/>
      <c r="AL18" s="9">
        <f t="shared" si="18"/>
        <v>0</v>
      </c>
      <c r="AM18" s="9">
        <f t="shared" si="19"/>
        <v>0</v>
      </c>
      <c r="AN18" s="19">
        <f t="shared" si="20"/>
        <v>0</v>
      </c>
      <c r="AO18" s="19">
        <f t="shared" si="21"/>
        <v>0</v>
      </c>
      <c r="AP18" s="17"/>
      <c r="AQ18" s="9"/>
    </row>
    <row r="19" spans="1:43" ht="18" customHeight="1" hidden="1">
      <c r="A19" s="4">
        <v>13</v>
      </c>
      <c r="B19" s="78"/>
      <c r="C19" s="7"/>
      <c r="D19" s="7"/>
      <c r="E19" s="12"/>
      <c r="F19" s="12"/>
      <c r="G19" s="12"/>
      <c r="H19" s="12"/>
      <c r="I19" s="12"/>
      <c r="J19" s="14">
        <f t="shared" si="0"/>
      </c>
      <c r="K19" s="13"/>
      <c r="L19" s="13"/>
      <c r="M19" s="13"/>
      <c r="N19" s="13"/>
      <c r="O19" s="13"/>
      <c r="P19" s="13"/>
      <c r="Q19" s="14">
        <f t="shared" si="1"/>
      </c>
      <c r="R19" s="14">
        <f t="shared" si="2"/>
      </c>
      <c r="S19" s="15">
        <f t="shared" si="3"/>
      </c>
      <c r="T19" s="2">
        <f t="shared" si="4"/>
      </c>
      <c r="U19" s="9"/>
      <c r="V19" s="9" t="e">
        <f t="shared" si="5"/>
        <v>#VALUE!</v>
      </c>
      <c r="W19" s="9"/>
      <c r="X19" s="16">
        <f t="shared" si="6"/>
        <v>0</v>
      </c>
      <c r="Y19" s="16">
        <f t="shared" si="7"/>
        <v>0</v>
      </c>
      <c r="Z19" s="16">
        <f t="shared" si="8"/>
        <v>0</v>
      </c>
      <c r="AA19" s="16">
        <f t="shared" si="9"/>
        <v>0</v>
      </c>
      <c r="AB19" s="16">
        <f t="shared" si="10"/>
        <v>0</v>
      </c>
      <c r="AC19" s="17">
        <f t="shared" si="11"/>
        <v>0</v>
      </c>
      <c r="AD19" s="17"/>
      <c r="AE19" s="16">
        <f t="shared" si="12"/>
        <v>0</v>
      </c>
      <c r="AF19" s="16">
        <f t="shared" si="13"/>
        <v>0</v>
      </c>
      <c r="AG19" s="16">
        <f t="shared" si="14"/>
        <v>0</v>
      </c>
      <c r="AH19" s="16">
        <f t="shared" si="15"/>
        <v>0</v>
      </c>
      <c r="AI19" s="16">
        <f t="shared" si="16"/>
        <v>0</v>
      </c>
      <c r="AJ19" s="17">
        <f t="shared" si="17"/>
        <v>0</v>
      </c>
      <c r="AK19" s="18"/>
      <c r="AL19" s="9">
        <f t="shared" si="18"/>
        <v>0</v>
      </c>
      <c r="AM19" s="9">
        <f t="shared" si="19"/>
        <v>0</v>
      </c>
      <c r="AN19" s="19">
        <f t="shared" si="20"/>
        <v>0</v>
      </c>
      <c r="AO19" s="19">
        <f t="shared" si="21"/>
        <v>0</v>
      </c>
      <c r="AP19" s="17"/>
      <c r="AQ19" s="9"/>
    </row>
    <row r="20" spans="1:43" ht="18" customHeight="1" hidden="1">
      <c r="A20" s="4">
        <v>14</v>
      </c>
      <c r="B20" s="78"/>
      <c r="C20" s="7"/>
      <c r="D20" s="7"/>
      <c r="E20" s="12"/>
      <c r="F20" s="12"/>
      <c r="G20" s="12"/>
      <c r="H20" s="12"/>
      <c r="I20" s="12"/>
      <c r="J20" s="14">
        <f t="shared" si="0"/>
      </c>
      <c r="K20" s="13"/>
      <c r="L20" s="13"/>
      <c r="M20" s="13"/>
      <c r="N20" s="13"/>
      <c r="O20" s="13"/>
      <c r="P20" s="13"/>
      <c r="Q20" s="14">
        <f t="shared" si="1"/>
      </c>
      <c r="R20" s="14">
        <f t="shared" si="2"/>
      </c>
      <c r="S20" s="15">
        <f t="shared" si="3"/>
      </c>
      <c r="T20" s="2">
        <f t="shared" si="4"/>
      </c>
      <c r="U20" s="9"/>
      <c r="V20" s="9" t="e">
        <f t="shared" si="5"/>
        <v>#VALUE!</v>
      </c>
      <c r="W20" s="9"/>
      <c r="X20" s="16">
        <f t="shared" si="6"/>
        <v>0</v>
      </c>
      <c r="Y20" s="16">
        <f t="shared" si="7"/>
        <v>0</v>
      </c>
      <c r="Z20" s="16">
        <f t="shared" si="8"/>
        <v>0</v>
      </c>
      <c r="AA20" s="16">
        <f t="shared" si="9"/>
        <v>0</v>
      </c>
      <c r="AB20" s="16">
        <f t="shared" si="10"/>
        <v>0</v>
      </c>
      <c r="AC20" s="17">
        <f t="shared" si="11"/>
        <v>0</v>
      </c>
      <c r="AD20" s="17"/>
      <c r="AE20" s="16">
        <f t="shared" si="12"/>
        <v>0</v>
      </c>
      <c r="AF20" s="16">
        <f t="shared" si="13"/>
        <v>0</v>
      </c>
      <c r="AG20" s="16">
        <f t="shared" si="14"/>
        <v>0</v>
      </c>
      <c r="AH20" s="16">
        <f t="shared" si="15"/>
        <v>0</v>
      </c>
      <c r="AI20" s="16">
        <f t="shared" si="16"/>
        <v>0</v>
      </c>
      <c r="AJ20" s="17">
        <f t="shared" si="17"/>
        <v>0</v>
      </c>
      <c r="AK20" s="18"/>
      <c r="AL20" s="9">
        <f t="shared" si="18"/>
        <v>0</v>
      </c>
      <c r="AM20" s="9">
        <f t="shared" si="19"/>
        <v>0</v>
      </c>
      <c r="AN20" s="19">
        <f t="shared" si="20"/>
        <v>0</v>
      </c>
      <c r="AO20" s="19">
        <f t="shared" si="21"/>
        <v>0</v>
      </c>
      <c r="AP20" s="17"/>
      <c r="AQ20" s="9"/>
    </row>
    <row r="21" spans="1:43" ht="18" customHeight="1" hidden="1">
      <c r="A21" s="4">
        <v>15</v>
      </c>
      <c r="B21" s="78"/>
      <c r="C21" s="7"/>
      <c r="D21" s="7"/>
      <c r="E21" s="12"/>
      <c r="F21" s="12"/>
      <c r="G21" s="12"/>
      <c r="H21" s="12"/>
      <c r="I21" s="12"/>
      <c r="J21" s="14">
        <f t="shared" si="0"/>
      </c>
      <c r="K21" s="13"/>
      <c r="L21" s="13"/>
      <c r="M21" s="13"/>
      <c r="N21" s="13"/>
      <c r="O21" s="13"/>
      <c r="P21" s="13"/>
      <c r="Q21" s="14">
        <f t="shared" si="1"/>
      </c>
      <c r="R21" s="14">
        <f t="shared" si="2"/>
      </c>
      <c r="S21" s="15">
        <f t="shared" si="3"/>
      </c>
      <c r="T21" s="2">
        <f t="shared" si="4"/>
      </c>
      <c r="U21" s="9"/>
      <c r="V21" s="9" t="e">
        <f t="shared" si="5"/>
        <v>#VALUE!</v>
      </c>
      <c r="W21" s="9"/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7">
        <f t="shared" si="11"/>
        <v>0</v>
      </c>
      <c r="AD21" s="17"/>
      <c r="AE21" s="16">
        <f t="shared" si="12"/>
        <v>0</v>
      </c>
      <c r="AF21" s="16">
        <f t="shared" si="13"/>
        <v>0</v>
      </c>
      <c r="AG21" s="16">
        <f t="shared" si="14"/>
        <v>0</v>
      </c>
      <c r="AH21" s="16">
        <f t="shared" si="15"/>
        <v>0</v>
      </c>
      <c r="AI21" s="16">
        <f t="shared" si="16"/>
        <v>0</v>
      </c>
      <c r="AJ21" s="17">
        <f t="shared" si="17"/>
        <v>0</v>
      </c>
      <c r="AK21" s="18"/>
      <c r="AL21" s="9">
        <f t="shared" si="18"/>
        <v>0</v>
      </c>
      <c r="AM21" s="9">
        <f t="shared" si="19"/>
        <v>0</v>
      </c>
      <c r="AN21" s="19">
        <f t="shared" si="20"/>
        <v>0</v>
      </c>
      <c r="AO21" s="19">
        <f t="shared" si="21"/>
        <v>0</v>
      </c>
      <c r="AP21" s="17"/>
      <c r="AQ21" s="9"/>
    </row>
    <row r="22" spans="1:43" ht="18" customHeight="1" hidden="1">
      <c r="A22" s="4">
        <v>16</v>
      </c>
      <c r="B22" s="78"/>
      <c r="C22" s="7"/>
      <c r="D22" s="7"/>
      <c r="E22" s="12"/>
      <c r="F22" s="12"/>
      <c r="G22" s="12"/>
      <c r="H22" s="12"/>
      <c r="I22" s="12"/>
      <c r="J22" s="14">
        <f t="shared" si="0"/>
      </c>
      <c r="K22" s="13"/>
      <c r="L22" s="13"/>
      <c r="M22" s="13"/>
      <c r="N22" s="13"/>
      <c r="O22" s="13"/>
      <c r="P22" s="13"/>
      <c r="Q22" s="14">
        <f t="shared" si="1"/>
      </c>
      <c r="R22" s="14">
        <f t="shared" si="2"/>
      </c>
      <c r="S22" s="15">
        <f t="shared" si="3"/>
      </c>
      <c r="T22" s="2">
        <f t="shared" si="4"/>
      </c>
      <c r="U22" s="9"/>
      <c r="V22" s="9" t="e">
        <f t="shared" si="5"/>
        <v>#VALUE!</v>
      </c>
      <c r="W22" s="9"/>
      <c r="X22" s="16">
        <f t="shared" si="6"/>
        <v>0</v>
      </c>
      <c r="Y22" s="16">
        <f t="shared" si="7"/>
        <v>0</v>
      </c>
      <c r="Z22" s="16">
        <f t="shared" si="8"/>
        <v>0</v>
      </c>
      <c r="AA22" s="16">
        <f t="shared" si="9"/>
        <v>0</v>
      </c>
      <c r="AB22" s="16">
        <f t="shared" si="10"/>
        <v>0</v>
      </c>
      <c r="AC22" s="17">
        <f t="shared" si="11"/>
        <v>0</v>
      </c>
      <c r="AD22" s="17"/>
      <c r="AE22" s="16">
        <f t="shared" si="12"/>
        <v>0</v>
      </c>
      <c r="AF22" s="16">
        <f t="shared" si="13"/>
        <v>0</v>
      </c>
      <c r="AG22" s="16">
        <f t="shared" si="14"/>
        <v>0</v>
      </c>
      <c r="AH22" s="16">
        <f t="shared" si="15"/>
        <v>0</v>
      </c>
      <c r="AI22" s="16">
        <f t="shared" si="16"/>
        <v>0</v>
      </c>
      <c r="AJ22" s="17">
        <f t="shared" si="17"/>
        <v>0</v>
      </c>
      <c r="AK22" s="18"/>
      <c r="AL22" s="9">
        <f t="shared" si="18"/>
        <v>0</v>
      </c>
      <c r="AM22" s="9">
        <f t="shared" si="19"/>
        <v>0</v>
      </c>
      <c r="AN22" s="19">
        <f t="shared" si="20"/>
        <v>0</v>
      </c>
      <c r="AO22" s="19">
        <f t="shared" si="21"/>
        <v>0</v>
      </c>
      <c r="AP22" s="17"/>
      <c r="AQ22" s="9"/>
    </row>
    <row r="23" spans="1:43" ht="18" customHeight="1" hidden="1">
      <c r="A23" s="4">
        <v>17</v>
      </c>
      <c r="B23" s="78"/>
      <c r="C23" s="7"/>
      <c r="D23" s="7"/>
      <c r="E23" s="12"/>
      <c r="F23" s="12"/>
      <c r="G23" s="12"/>
      <c r="H23" s="12"/>
      <c r="I23" s="12"/>
      <c r="J23" s="14">
        <f t="shared" si="0"/>
      </c>
      <c r="K23" s="13"/>
      <c r="L23" s="13"/>
      <c r="M23" s="13"/>
      <c r="N23" s="13"/>
      <c r="O23" s="13"/>
      <c r="P23" s="13"/>
      <c r="Q23" s="14">
        <f t="shared" si="1"/>
      </c>
      <c r="R23" s="14">
        <f t="shared" si="2"/>
      </c>
      <c r="S23" s="15">
        <f t="shared" si="3"/>
      </c>
      <c r="T23" s="2">
        <f t="shared" si="4"/>
      </c>
      <c r="U23" s="9"/>
      <c r="V23" s="9" t="e">
        <f t="shared" si="5"/>
        <v>#VALUE!</v>
      </c>
      <c r="W23" s="9"/>
      <c r="X23" s="16">
        <f t="shared" si="6"/>
        <v>0</v>
      </c>
      <c r="Y23" s="16">
        <f t="shared" si="7"/>
        <v>0</v>
      </c>
      <c r="Z23" s="16">
        <f t="shared" si="8"/>
        <v>0</v>
      </c>
      <c r="AA23" s="16">
        <f t="shared" si="9"/>
        <v>0</v>
      </c>
      <c r="AB23" s="16">
        <f t="shared" si="10"/>
        <v>0</v>
      </c>
      <c r="AC23" s="17">
        <f t="shared" si="11"/>
        <v>0</v>
      </c>
      <c r="AD23" s="17"/>
      <c r="AE23" s="16">
        <f t="shared" si="12"/>
        <v>0</v>
      </c>
      <c r="AF23" s="16">
        <f t="shared" si="13"/>
        <v>0</v>
      </c>
      <c r="AG23" s="16">
        <f t="shared" si="14"/>
        <v>0</v>
      </c>
      <c r="AH23" s="16">
        <f t="shared" si="15"/>
        <v>0</v>
      </c>
      <c r="AI23" s="16">
        <f t="shared" si="16"/>
        <v>0</v>
      </c>
      <c r="AJ23" s="17">
        <f t="shared" si="17"/>
        <v>0</v>
      </c>
      <c r="AK23" s="18"/>
      <c r="AL23" s="9">
        <f t="shared" si="18"/>
        <v>0</v>
      </c>
      <c r="AM23" s="9">
        <f t="shared" si="19"/>
        <v>0</v>
      </c>
      <c r="AN23" s="19">
        <f t="shared" si="20"/>
        <v>0</v>
      </c>
      <c r="AO23" s="19">
        <f t="shared" si="21"/>
        <v>0</v>
      </c>
      <c r="AP23" s="17"/>
      <c r="AQ23" s="9"/>
    </row>
    <row r="24" spans="1:43" ht="18" customHeight="1" hidden="1">
      <c r="A24" s="4">
        <v>18</v>
      </c>
      <c r="B24" s="78"/>
      <c r="C24" s="7"/>
      <c r="D24" s="7"/>
      <c r="E24" s="12"/>
      <c r="F24" s="12"/>
      <c r="G24" s="12"/>
      <c r="H24" s="12"/>
      <c r="I24" s="12"/>
      <c r="J24" s="14">
        <f t="shared" si="0"/>
      </c>
      <c r="K24" s="13"/>
      <c r="L24" s="13"/>
      <c r="M24" s="13"/>
      <c r="N24" s="13"/>
      <c r="O24" s="13"/>
      <c r="P24" s="13"/>
      <c r="Q24" s="14">
        <f t="shared" si="1"/>
      </c>
      <c r="R24" s="14">
        <f t="shared" si="2"/>
      </c>
      <c r="S24" s="15">
        <f t="shared" si="3"/>
      </c>
      <c r="T24" s="2">
        <f t="shared" si="4"/>
      </c>
      <c r="U24" s="9"/>
      <c r="V24" s="9" t="e">
        <f t="shared" si="5"/>
        <v>#VALUE!</v>
      </c>
      <c r="W24" s="9"/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7">
        <f t="shared" si="11"/>
        <v>0</v>
      </c>
      <c r="AD24" s="17"/>
      <c r="AE24" s="16">
        <f t="shared" si="12"/>
        <v>0</v>
      </c>
      <c r="AF24" s="16">
        <f t="shared" si="13"/>
        <v>0</v>
      </c>
      <c r="AG24" s="16">
        <f t="shared" si="14"/>
        <v>0</v>
      </c>
      <c r="AH24" s="16">
        <f t="shared" si="15"/>
        <v>0</v>
      </c>
      <c r="AI24" s="16">
        <f t="shared" si="16"/>
        <v>0</v>
      </c>
      <c r="AJ24" s="17">
        <f t="shared" si="17"/>
        <v>0</v>
      </c>
      <c r="AK24" s="18"/>
      <c r="AL24" s="9">
        <f t="shared" si="18"/>
        <v>0</v>
      </c>
      <c r="AM24" s="9">
        <f t="shared" si="19"/>
        <v>0</v>
      </c>
      <c r="AN24" s="19">
        <f t="shared" si="20"/>
        <v>0</v>
      </c>
      <c r="AO24" s="19">
        <f t="shared" si="21"/>
        <v>0</v>
      </c>
      <c r="AP24" s="17"/>
      <c r="AQ24" s="9"/>
    </row>
    <row r="25" spans="1:43" ht="18" customHeight="1" hidden="1">
      <c r="A25" s="4">
        <v>19</v>
      </c>
      <c r="B25" s="78"/>
      <c r="C25" s="7"/>
      <c r="D25" s="7"/>
      <c r="E25" s="12"/>
      <c r="F25" s="12"/>
      <c r="G25" s="12"/>
      <c r="H25" s="12"/>
      <c r="I25" s="12"/>
      <c r="J25" s="14">
        <f t="shared" si="0"/>
      </c>
      <c r="K25" s="13"/>
      <c r="L25" s="13"/>
      <c r="M25" s="13"/>
      <c r="N25" s="13"/>
      <c r="O25" s="13"/>
      <c r="P25" s="13"/>
      <c r="Q25" s="14">
        <f t="shared" si="1"/>
      </c>
      <c r="R25" s="14">
        <f t="shared" si="2"/>
      </c>
      <c r="S25" s="15">
        <f t="shared" si="3"/>
      </c>
      <c r="T25" s="2">
        <f t="shared" si="4"/>
      </c>
      <c r="U25" s="9"/>
      <c r="V25" s="9" t="e">
        <f t="shared" si="5"/>
        <v>#VALUE!</v>
      </c>
      <c r="W25" s="9"/>
      <c r="X25" s="16">
        <f t="shared" si="6"/>
        <v>0</v>
      </c>
      <c r="Y25" s="16">
        <f t="shared" si="7"/>
        <v>0</v>
      </c>
      <c r="Z25" s="16">
        <f t="shared" si="8"/>
        <v>0</v>
      </c>
      <c r="AA25" s="16">
        <f t="shared" si="9"/>
        <v>0</v>
      </c>
      <c r="AB25" s="16">
        <f t="shared" si="10"/>
        <v>0</v>
      </c>
      <c r="AC25" s="17">
        <f t="shared" si="11"/>
        <v>0</v>
      </c>
      <c r="AD25" s="17"/>
      <c r="AE25" s="16">
        <f t="shared" si="12"/>
        <v>0</v>
      </c>
      <c r="AF25" s="16">
        <f t="shared" si="13"/>
        <v>0</v>
      </c>
      <c r="AG25" s="16">
        <f t="shared" si="14"/>
        <v>0</v>
      </c>
      <c r="AH25" s="16">
        <f t="shared" si="15"/>
        <v>0</v>
      </c>
      <c r="AI25" s="16">
        <f t="shared" si="16"/>
        <v>0</v>
      </c>
      <c r="AJ25" s="17">
        <f t="shared" si="17"/>
        <v>0</v>
      </c>
      <c r="AK25" s="18"/>
      <c r="AL25" s="9">
        <f t="shared" si="18"/>
        <v>0</v>
      </c>
      <c r="AM25" s="9">
        <f t="shared" si="19"/>
        <v>0</v>
      </c>
      <c r="AN25" s="19">
        <f t="shared" si="20"/>
        <v>0</v>
      </c>
      <c r="AO25" s="19">
        <f t="shared" si="21"/>
        <v>0</v>
      </c>
      <c r="AP25" s="17"/>
      <c r="AQ25" s="9"/>
    </row>
    <row r="26" spans="1:43" ht="18" customHeight="1" hidden="1">
      <c r="A26" s="4">
        <v>20</v>
      </c>
      <c r="B26" s="78"/>
      <c r="C26" s="7"/>
      <c r="D26" s="7"/>
      <c r="E26" s="12"/>
      <c r="F26" s="12"/>
      <c r="G26" s="12"/>
      <c r="H26" s="12"/>
      <c r="I26" s="12"/>
      <c r="J26" s="14">
        <f t="shared" si="0"/>
      </c>
      <c r="K26" s="13"/>
      <c r="L26" s="13"/>
      <c r="M26" s="13"/>
      <c r="N26" s="13"/>
      <c r="O26" s="13"/>
      <c r="P26" s="13"/>
      <c r="Q26" s="14">
        <f t="shared" si="1"/>
      </c>
      <c r="R26" s="14">
        <f t="shared" si="2"/>
      </c>
      <c r="S26" s="15">
        <f t="shared" si="3"/>
      </c>
      <c r="T26" s="2">
        <f t="shared" si="4"/>
      </c>
      <c r="U26" s="9"/>
      <c r="V26" s="9" t="e">
        <f t="shared" si="5"/>
        <v>#VALUE!</v>
      </c>
      <c r="W26" s="9"/>
      <c r="X26" s="16">
        <f t="shared" si="6"/>
        <v>0</v>
      </c>
      <c r="Y26" s="16">
        <f t="shared" si="7"/>
        <v>0</v>
      </c>
      <c r="Z26" s="16">
        <f t="shared" si="8"/>
        <v>0</v>
      </c>
      <c r="AA26" s="16">
        <f t="shared" si="9"/>
        <v>0</v>
      </c>
      <c r="AB26" s="16">
        <f t="shared" si="10"/>
        <v>0</v>
      </c>
      <c r="AC26" s="17">
        <f t="shared" si="11"/>
        <v>0</v>
      </c>
      <c r="AD26" s="17"/>
      <c r="AE26" s="16">
        <f t="shared" si="12"/>
        <v>0</v>
      </c>
      <c r="AF26" s="16">
        <f t="shared" si="13"/>
        <v>0</v>
      </c>
      <c r="AG26" s="16">
        <f t="shared" si="14"/>
        <v>0</v>
      </c>
      <c r="AH26" s="16">
        <f t="shared" si="15"/>
        <v>0</v>
      </c>
      <c r="AI26" s="16">
        <f t="shared" si="16"/>
        <v>0</v>
      </c>
      <c r="AJ26" s="17">
        <f t="shared" si="17"/>
        <v>0</v>
      </c>
      <c r="AK26" s="18"/>
      <c r="AL26" s="9">
        <f t="shared" si="18"/>
        <v>0</v>
      </c>
      <c r="AM26" s="9">
        <f t="shared" si="19"/>
        <v>0</v>
      </c>
      <c r="AN26" s="19">
        <f t="shared" si="20"/>
        <v>0</v>
      </c>
      <c r="AO26" s="19">
        <f t="shared" si="21"/>
        <v>0</v>
      </c>
      <c r="AP26" s="17"/>
      <c r="AQ26" s="9"/>
    </row>
    <row r="27" spans="1:43" ht="18" customHeight="1" hidden="1">
      <c r="A27" s="4">
        <v>21</v>
      </c>
      <c r="B27" s="78"/>
      <c r="C27" s="7"/>
      <c r="D27" s="7"/>
      <c r="E27" s="12"/>
      <c r="F27" s="12"/>
      <c r="G27" s="12"/>
      <c r="H27" s="12"/>
      <c r="I27" s="12"/>
      <c r="J27" s="14">
        <f t="shared" si="0"/>
      </c>
      <c r="K27" s="13"/>
      <c r="L27" s="13"/>
      <c r="M27" s="13"/>
      <c r="N27" s="13"/>
      <c r="O27" s="13"/>
      <c r="P27" s="13"/>
      <c r="Q27" s="14">
        <f t="shared" si="1"/>
      </c>
      <c r="R27" s="14">
        <f t="shared" si="2"/>
      </c>
      <c r="S27" s="15">
        <f t="shared" si="3"/>
      </c>
      <c r="T27" s="2">
        <f t="shared" si="4"/>
      </c>
      <c r="U27" s="9"/>
      <c r="V27" s="9" t="e">
        <f t="shared" si="5"/>
        <v>#VALUE!</v>
      </c>
      <c r="W27" s="9"/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7">
        <f t="shared" si="11"/>
        <v>0</v>
      </c>
      <c r="AD27" s="17"/>
      <c r="AE27" s="16">
        <f t="shared" si="12"/>
        <v>0</v>
      </c>
      <c r="AF27" s="16">
        <f t="shared" si="13"/>
        <v>0</v>
      </c>
      <c r="AG27" s="16">
        <f t="shared" si="14"/>
        <v>0</v>
      </c>
      <c r="AH27" s="16">
        <f t="shared" si="15"/>
        <v>0</v>
      </c>
      <c r="AI27" s="16">
        <f t="shared" si="16"/>
        <v>0</v>
      </c>
      <c r="AJ27" s="17">
        <f t="shared" si="17"/>
        <v>0</v>
      </c>
      <c r="AK27" s="18"/>
      <c r="AL27" s="9">
        <f t="shared" si="18"/>
        <v>0</v>
      </c>
      <c r="AM27" s="9">
        <f t="shared" si="19"/>
        <v>0</v>
      </c>
      <c r="AN27" s="19">
        <f t="shared" si="20"/>
        <v>0</v>
      </c>
      <c r="AO27" s="19">
        <f t="shared" si="21"/>
        <v>0</v>
      </c>
      <c r="AP27" s="17"/>
      <c r="AQ27" s="9"/>
    </row>
    <row r="28" spans="1:43" ht="18" customHeight="1" hidden="1">
      <c r="A28" s="4">
        <v>22</v>
      </c>
      <c r="B28" s="78"/>
      <c r="C28" s="7"/>
      <c r="D28" s="7"/>
      <c r="E28" s="12"/>
      <c r="F28" s="12"/>
      <c r="G28" s="12"/>
      <c r="H28" s="12"/>
      <c r="I28" s="12"/>
      <c r="J28" s="14">
        <f t="shared" si="0"/>
      </c>
      <c r="K28" s="13"/>
      <c r="L28" s="13"/>
      <c r="M28" s="13"/>
      <c r="N28" s="13"/>
      <c r="O28" s="13"/>
      <c r="P28" s="13"/>
      <c r="Q28" s="14">
        <f t="shared" si="1"/>
      </c>
      <c r="R28" s="14">
        <f t="shared" si="2"/>
      </c>
      <c r="S28" s="15">
        <f t="shared" si="3"/>
      </c>
      <c r="T28" s="2">
        <f t="shared" si="4"/>
      </c>
      <c r="U28" s="9"/>
      <c r="V28" s="9" t="e">
        <f t="shared" si="5"/>
        <v>#VALUE!</v>
      </c>
      <c r="W28" s="9"/>
      <c r="X28" s="16">
        <f t="shared" si="6"/>
        <v>0</v>
      </c>
      <c r="Y28" s="16">
        <f t="shared" si="7"/>
        <v>0</v>
      </c>
      <c r="Z28" s="16">
        <f t="shared" si="8"/>
        <v>0</v>
      </c>
      <c r="AA28" s="16">
        <f t="shared" si="9"/>
        <v>0</v>
      </c>
      <c r="AB28" s="16">
        <f t="shared" si="10"/>
        <v>0</v>
      </c>
      <c r="AC28" s="17">
        <f t="shared" si="11"/>
        <v>0</v>
      </c>
      <c r="AD28" s="17"/>
      <c r="AE28" s="16">
        <f t="shared" si="12"/>
        <v>0</v>
      </c>
      <c r="AF28" s="16">
        <f t="shared" si="13"/>
        <v>0</v>
      </c>
      <c r="AG28" s="16">
        <f t="shared" si="14"/>
        <v>0</v>
      </c>
      <c r="AH28" s="16">
        <f t="shared" si="15"/>
        <v>0</v>
      </c>
      <c r="AI28" s="16">
        <f t="shared" si="16"/>
        <v>0</v>
      </c>
      <c r="AJ28" s="17">
        <f t="shared" si="17"/>
        <v>0</v>
      </c>
      <c r="AK28" s="18"/>
      <c r="AL28" s="9">
        <f t="shared" si="18"/>
        <v>0</v>
      </c>
      <c r="AM28" s="9">
        <f t="shared" si="19"/>
        <v>0</v>
      </c>
      <c r="AN28" s="19">
        <f t="shared" si="20"/>
        <v>0</v>
      </c>
      <c r="AO28" s="19">
        <f t="shared" si="21"/>
        <v>0</v>
      </c>
      <c r="AP28" s="17"/>
      <c r="AQ28" s="9"/>
    </row>
    <row r="29" spans="1:43" ht="18" customHeight="1" hidden="1">
      <c r="A29" s="4">
        <v>23</v>
      </c>
      <c r="B29" s="78"/>
      <c r="C29" s="7"/>
      <c r="D29" s="7"/>
      <c r="E29" s="12"/>
      <c r="F29" s="12"/>
      <c r="G29" s="12"/>
      <c r="H29" s="12"/>
      <c r="I29" s="12"/>
      <c r="J29" s="14">
        <f t="shared" si="0"/>
      </c>
      <c r="K29" s="13"/>
      <c r="L29" s="13"/>
      <c r="M29" s="13"/>
      <c r="N29" s="13"/>
      <c r="O29" s="13"/>
      <c r="P29" s="13"/>
      <c r="Q29" s="14">
        <f t="shared" si="1"/>
      </c>
      <c r="R29" s="14">
        <f t="shared" si="2"/>
      </c>
      <c r="S29" s="15">
        <f t="shared" si="3"/>
      </c>
      <c r="T29" s="2">
        <f t="shared" si="4"/>
      </c>
      <c r="U29" s="9"/>
      <c r="V29" s="9" t="e">
        <f t="shared" si="5"/>
        <v>#VALUE!</v>
      </c>
      <c r="W29" s="9"/>
      <c r="X29" s="16">
        <f t="shared" si="6"/>
        <v>0</v>
      </c>
      <c r="Y29" s="16">
        <f t="shared" si="7"/>
        <v>0</v>
      </c>
      <c r="Z29" s="16">
        <f t="shared" si="8"/>
        <v>0</v>
      </c>
      <c r="AA29" s="16">
        <f t="shared" si="9"/>
        <v>0</v>
      </c>
      <c r="AB29" s="16">
        <f t="shared" si="10"/>
        <v>0</v>
      </c>
      <c r="AC29" s="17">
        <f t="shared" si="11"/>
        <v>0</v>
      </c>
      <c r="AD29" s="17"/>
      <c r="AE29" s="16">
        <f t="shared" si="12"/>
        <v>0</v>
      </c>
      <c r="AF29" s="16">
        <f t="shared" si="13"/>
        <v>0</v>
      </c>
      <c r="AG29" s="16">
        <f t="shared" si="14"/>
        <v>0</v>
      </c>
      <c r="AH29" s="16">
        <f t="shared" si="15"/>
        <v>0</v>
      </c>
      <c r="AI29" s="16">
        <f t="shared" si="16"/>
        <v>0</v>
      </c>
      <c r="AJ29" s="17">
        <f t="shared" si="17"/>
        <v>0</v>
      </c>
      <c r="AK29" s="18"/>
      <c r="AL29" s="9">
        <f t="shared" si="18"/>
        <v>0</v>
      </c>
      <c r="AM29" s="9">
        <f t="shared" si="19"/>
        <v>0</v>
      </c>
      <c r="AN29" s="19">
        <f t="shared" si="20"/>
        <v>0</v>
      </c>
      <c r="AO29" s="19">
        <f t="shared" si="21"/>
        <v>0</v>
      </c>
      <c r="AP29" s="17"/>
      <c r="AQ29" s="9"/>
    </row>
    <row r="30" spans="1:41" ht="18" customHeight="1" hidden="1">
      <c r="A30" s="4">
        <v>24</v>
      </c>
      <c r="B30" s="78"/>
      <c r="C30" s="7"/>
      <c r="D30" s="7"/>
      <c r="E30" s="12"/>
      <c r="F30" s="12"/>
      <c r="G30" s="12"/>
      <c r="H30" s="12"/>
      <c r="I30" s="12"/>
      <c r="J30" s="14">
        <f t="shared" si="0"/>
      </c>
      <c r="K30" s="13"/>
      <c r="L30" s="13"/>
      <c r="M30" s="13"/>
      <c r="N30" s="13"/>
      <c r="O30" s="13"/>
      <c r="P30" s="13"/>
      <c r="Q30" s="14">
        <f t="shared" si="1"/>
      </c>
      <c r="R30" s="14">
        <f t="shared" si="2"/>
      </c>
      <c r="S30" s="15">
        <f t="shared" si="3"/>
      </c>
      <c r="T30" s="2">
        <f t="shared" si="4"/>
      </c>
      <c r="V30" s="9" t="e">
        <f t="shared" si="5"/>
        <v>#VALUE!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7">
        <f t="shared" si="11"/>
        <v>0</v>
      </c>
      <c r="AD30" s="17"/>
      <c r="AE30" s="16">
        <f t="shared" si="12"/>
        <v>0</v>
      </c>
      <c r="AF30" s="16">
        <f t="shared" si="13"/>
        <v>0</v>
      </c>
      <c r="AG30" s="16">
        <f t="shared" si="14"/>
        <v>0</v>
      </c>
      <c r="AH30" s="16">
        <f t="shared" si="15"/>
        <v>0</v>
      </c>
      <c r="AI30" s="16">
        <f t="shared" si="16"/>
        <v>0</v>
      </c>
      <c r="AJ30" s="17">
        <f t="shared" si="17"/>
        <v>0</v>
      </c>
      <c r="AK30" s="18"/>
      <c r="AL30" s="9">
        <f t="shared" si="18"/>
        <v>0</v>
      </c>
      <c r="AM30" s="9">
        <f t="shared" si="19"/>
        <v>0</v>
      </c>
      <c r="AN30" s="19">
        <f t="shared" si="20"/>
        <v>0</v>
      </c>
      <c r="AO30" s="19">
        <f t="shared" si="21"/>
        <v>0</v>
      </c>
    </row>
    <row r="31" spans="1:41" ht="18" customHeight="1" hidden="1">
      <c r="A31" s="4">
        <v>25</v>
      </c>
      <c r="B31" s="78"/>
      <c r="C31" s="7"/>
      <c r="D31" s="7"/>
      <c r="E31" s="12"/>
      <c r="F31" s="12"/>
      <c r="G31" s="12"/>
      <c r="H31" s="12"/>
      <c r="I31" s="12"/>
      <c r="J31" s="14">
        <f t="shared" si="0"/>
      </c>
      <c r="K31" s="13"/>
      <c r="L31" s="13"/>
      <c r="M31" s="13"/>
      <c r="N31" s="13"/>
      <c r="O31" s="13"/>
      <c r="P31" s="13"/>
      <c r="Q31" s="14">
        <f t="shared" si="1"/>
      </c>
      <c r="R31" s="14">
        <f t="shared" si="2"/>
      </c>
      <c r="S31" s="15">
        <f t="shared" si="3"/>
      </c>
      <c r="T31" s="2">
        <f t="shared" si="4"/>
      </c>
      <c r="V31" s="9" t="e">
        <f t="shared" si="5"/>
        <v>#VALUE!</v>
      </c>
      <c r="X31" s="16">
        <f t="shared" si="6"/>
        <v>0</v>
      </c>
      <c r="Y31" s="16">
        <f t="shared" si="7"/>
        <v>0</v>
      </c>
      <c r="Z31" s="16">
        <f t="shared" si="8"/>
        <v>0</v>
      </c>
      <c r="AA31" s="16">
        <f t="shared" si="9"/>
        <v>0</v>
      </c>
      <c r="AB31" s="16">
        <f t="shared" si="10"/>
        <v>0</v>
      </c>
      <c r="AC31" s="17">
        <f t="shared" si="11"/>
        <v>0</v>
      </c>
      <c r="AD31" s="17"/>
      <c r="AE31" s="16">
        <f t="shared" si="12"/>
        <v>0</v>
      </c>
      <c r="AF31" s="16">
        <f t="shared" si="13"/>
        <v>0</v>
      </c>
      <c r="AG31" s="16">
        <f t="shared" si="14"/>
        <v>0</v>
      </c>
      <c r="AH31" s="16">
        <f t="shared" si="15"/>
        <v>0</v>
      </c>
      <c r="AI31" s="16">
        <f t="shared" si="16"/>
        <v>0</v>
      </c>
      <c r="AJ31" s="17">
        <f t="shared" si="17"/>
        <v>0</v>
      </c>
      <c r="AK31" s="18"/>
      <c r="AL31" s="9">
        <f t="shared" si="18"/>
        <v>0</v>
      </c>
      <c r="AM31" s="9">
        <f t="shared" si="19"/>
        <v>0</v>
      </c>
      <c r="AN31" s="19">
        <f t="shared" si="20"/>
        <v>0</v>
      </c>
      <c r="AO31" s="19">
        <f t="shared" si="21"/>
        <v>0</v>
      </c>
    </row>
    <row r="32" spans="1:41" ht="18" customHeight="1" hidden="1">
      <c r="A32" s="4">
        <v>26</v>
      </c>
      <c r="B32" s="78"/>
      <c r="C32" s="7"/>
      <c r="D32" s="7"/>
      <c r="E32" s="12"/>
      <c r="F32" s="12"/>
      <c r="G32" s="12"/>
      <c r="H32" s="12"/>
      <c r="I32" s="12"/>
      <c r="J32" s="14">
        <f t="shared" si="0"/>
      </c>
      <c r="K32" s="13"/>
      <c r="L32" s="13"/>
      <c r="M32" s="13"/>
      <c r="N32" s="13"/>
      <c r="O32" s="13"/>
      <c r="P32" s="13"/>
      <c r="Q32" s="14">
        <f t="shared" si="1"/>
      </c>
      <c r="R32" s="14">
        <f t="shared" si="2"/>
      </c>
      <c r="S32" s="15">
        <f t="shared" si="3"/>
      </c>
      <c r="T32" s="2">
        <f t="shared" si="4"/>
      </c>
      <c r="V32" s="9" t="e">
        <f t="shared" si="5"/>
        <v>#VALUE!</v>
      </c>
      <c r="X32" s="16">
        <f t="shared" si="6"/>
        <v>0</v>
      </c>
      <c r="Y32" s="16">
        <f t="shared" si="7"/>
        <v>0</v>
      </c>
      <c r="Z32" s="16">
        <f t="shared" si="8"/>
        <v>0</v>
      </c>
      <c r="AA32" s="16">
        <f t="shared" si="9"/>
        <v>0</v>
      </c>
      <c r="AB32" s="16">
        <f t="shared" si="10"/>
        <v>0</v>
      </c>
      <c r="AC32" s="17">
        <f t="shared" si="11"/>
        <v>0</v>
      </c>
      <c r="AD32" s="17"/>
      <c r="AE32" s="16">
        <f t="shared" si="12"/>
        <v>0</v>
      </c>
      <c r="AF32" s="16">
        <f t="shared" si="13"/>
        <v>0</v>
      </c>
      <c r="AG32" s="16">
        <f t="shared" si="14"/>
        <v>0</v>
      </c>
      <c r="AH32" s="16">
        <f t="shared" si="15"/>
        <v>0</v>
      </c>
      <c r="AI32" s="16">
        <f t="shared" si="16"/>
        <v>0</v>
      </c>
      <c r="AJ32" s="17">
        <f t="shared" si="17"/>
        <v>0</v>
      </c>
      <c r="AK32" s="18"/>
      <c r="AL32" s="9">
        <f t="shared" si="18"/>
        <v>0</v>
      </c>
      <c r="AM32" s="9">
        <f t="shared" si="19"/>
        <v>0</v>
      </c>
      <c r="AN32" s="19">
        <f t="shared" si="20"/>
        <v>0</v>
      </c>
      <c r="AO32" s="19">
        <f t="shared" si="21"/>
        <v>0</v>
      </c>
    </row>
    <row r="33" spans="1:41" ht="18" customHeight="1" hidden="1">
      <c r="A33" s="4">
        <v>27</v>
      </c>
      <c r="B33" s="78"/>
      <c r="C33" s="7"/>
      <c r="D33" s="7"/>
      <c r="E33" s="12"/>
      <c r="F33" s="12"/>
      <c r="G33" s="12"/>
      <c r="H33" s="12"/>
      <c r="I33" s="12"/>
      <c r="J33" s="14">
        <f t="shared" si="0"/>
      </c>
      <c r="K33" s="13"/>
      <c r="L33" s="13"/>
      <c r="M33" s="13"/>
      <c r="N33" s="13"/>
      <c r="O33" s="13"/>
      <c r="P33" s="13"/>
      <c r="Q33" s="14">
        <f t="shared" si="1"/>
      </c>
      <c r="R33" s="14">
        <f t="shared" si="2"/>
      </c>
      <c r="S33" s="15">
        <f t="shared" si="3"/>
      </c>
      <c r="T33" s="2">
        <f t="shared" si="4"/>
      </c>
      <c r="V33" s="9" t="e">
        <f t="shared" si="5"/>
        <v>#VALUE!</v>
      </c>
      <c r="X33" s="16">
        <f t="shared" si="6"/>
        <v>0</v>
      </c>
      <c r="Y33" s="16">
        <f t="shared" si="7"/>
        <v>0</v>
      </c>
      <c r="Z33" s="16">
        <f t="shared" si="8"/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D33" s="17"/>
      <c r="AE33" s="16">
        <f t="shared" si="12"/>
        <v>0</v>
      </c>
      <c r="AF33" s="16">
        <f t="shared" si="13"/>
        <v>0</v>
      </c>
      <c r="AG33" s="16">
        <f t="shared" si="14"/>
        <v>0</v>
      </c>
      <c r="AH33" s="16">
        <f t="shared" si="15"/>
        <v>0</v>
      </c>
      <c r="AI33" s="16">
        <f t="shared" si="16"/>
        <v>0</v>
      </c>
      <c r="AJ33" s="17">
        <f t="shared" si="17"/>
        <v>0</v>
      </c>
      <c r="AK33" s="18"/>
      <c r="AL33" s="9">
        <f t="shared" si="18"/>
        <v>0</v>
      </c>
      <c r="AM33" s="9">
        <f t="shared" si="19"/>
        <v>0</v>
      </c>
      <c r="AN33" s="19">
        <f t="shared" si="20"/>
        <v>0</v>
      </c>
      <c r="AO33" s="19">
        <f t="shared" si="21"/>
        <v>0</v>
      </c>
    </row>
    <row r="34" spans="1:41" ht="18" customHeight="1" hidden="1">
      <c r="A34" s="4">
        <v>28</v>
      </c>
      <c r="B34" s="78"/>
      <c r="C34" s="7"/>
      <c r="D34" s="7"/>
      <c r="E34" s="12"/>
      <c r="F34" s="12"/>
      <c r="G34" s="12"/>
      <c r="H34" s="12"/>
      <c r="I34" s="12"/>
      <c r="J34" s="14">
        <f t="shared" si="0"/>
      </c>
      <c r="K34" s="13"/>
      <c r="L34" s="13"/>
      <c r="M34" s="13"/>
      <c r="N34" s="13"/>
      <c r="O34" s="13"/>
      <c r="P34" s="13"/>
      <c r="Q34" s="14">
        <f t="shared" si="1"/>
      </c>
      <c r="R34" s="14">
        <f t="shared" si="2"/>
      </c>
      <c r="S34" s="15">
        <f t="shared" si="3"/>
      </c>
      <c r="T34" s="2">
        <f t="shared" si="4"/>
      </c>
      <c r="V34" s="9" t="e">
        <f t="shared" si="5"/>
        <v>#VALUE!</v>
      </c>
      <c r="X34" s="16">
        <f t="shared" si="6"/>
        <v>0</v>
      </c>
      <c r="Y34" s="16">
        <f t="shared" si="7"/>
        <v>0</v>
      </c>
      <c r="Z34" s="16">
        <f t="shared" si="8"/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D34" s="17"/>
      <c r="AE34" s="16">
        <f t="shared" si="12"/>
        <v>0</v>
      </c>
      <c r="AF34" s="16">
        <f t="shared" si="13"/>
        <v>0</v>
      </c>
      <c r="AG34" s="16">
        <f t="shared" si="14"/>
        <v>0</v>
      </c>
      <c r="AH34" s="16">
        <f t="shared" si="15"/>
        <v>0</v>
      </c>
      <c r="AI34" s="16">
        <f t="shared" si="16"/>
        <v>0</v>
      </c>
      <c r="AJ34" s="17">
        <f t="shared" si="17"/>
        <v>0</v>
      </c>
      <c r="AK34" s="18"/>
      <c r="AL34" s="9">
        <f t="shared" si="18"/>
        <v>0</v>
      </c>
      <c r="AM34" s="9">
        <f t="shared" si="19"/>
        <v>0</v>
      </c>
      <c r="AN34" s="19">
        <f t="shared" si="20"/>
        <v>0</v>
      </c>
      <c r="AO34" s="19">
        <f t="shared" si="21"/>
        <v>0</v>
      </c>
    </row>
    <row r="35" spans="1:41" ht="18" customHeight="1" hidden="1">
      <c r="A35" s="4">
        <v>29</v>
      </c>
      <c r="B35" s="78"/>
      <c r="C35" s="7"/>
      <c r="D35" s="7"/>
      <c r="E35" s="12"/>
      <c r="F35" s="12"/>
      <c r="G35" s="12"/>
      <c r="H35" s="12"/>
      <c r="I35" s="12"/>
      <c r="J35" s="14">
        <f t="shared" si="0"/>
      </c>
      <c r="K35" s="13"/>
      <c r="L35" s="13"/>
      <c r="M35" s="13"/>
      <c r="N35" s="13"/>
      <c r="O35" s="13"/>
      <c r="P35" s="13"/>
      <c r="Q35" s="14">
        <f t="shared" si="1"/>
      </c>
      <c r="R35" s="14">
        <f t="shared" si="2"/>
      </c>
      <c r="S35" s="15">
        <f t="shared" si="3"/>
      </c>
      <c r="T35" s="2">
        <f t="shared" si="4"/>
      </c>
      <c r="V35" s="9" t="e">
        <f t="shared" si="5"/>
        <v>#VALUE!</v>
      </c>
      <c r="X35" s="16">
        <f t="shared" si="6"/>
        <v>0</v>
      </c>
      <c r="Y35" s="16">
        <f t="shared" si="7"/>
        <v>0</v>
      </c>
      <c r="Z35" s="16">
        <f t="shared" si="8"/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D35" s="17"/>
      <c r="AE35" s="16">
        <f t="shared" si="12"/>
        <v>0</v>
      </c>
      <c r="AF35" s="16">
        <f t="shared" si="13"/>
        <v>0</v>
      </c>
      <c r="AG35" s="16">
        <f t="shared" si="14"/>
        <v>0</v>
      </c>
      <c r="AH35" s="16">
        <f t="shared" si="15"/>
        <v>0</v>
      </c>
      <c r="AI35" s="16">
        <f t="shared" si="16"/>
        <v>0</v>
      </c>
      <c r="AJ35" s="17">
        <f t="shared" si="17"/>
        <v>0</v>
      </c>
      <c r="AK35" s="18"/>
      <c r="AL35" s="9">
        <f t="shared" si="18"/>
        <v>0</v>
      </c>
      <c r="AM35" s="9">
        <f t="shared" si="19"/>
        <v>0</v>
      </c>
      <c r="AN35" s="19">
        <f t="shared" si="20"/>
        <v>0</v>
      </c>
      <c r="AO35" s="19">
        <f t="shared" si="21"/>
        <v>0</v>
      </c>
    </row>
    <row r="36" spans="1:41" ht="18" customHeight="1" hidden="1">
      <c r="A36" s="4">
        <v>30</v>
      </c>
      <c r="B36" s="78"/>
      <c r="C36" s="7"/>
      <c r="D36" s="7"/>
      <c r="E36" s="12"/>
      <c r="F36" s="12"/>
      <c r="G36" s="12"/>
      <c r="H36" s="12"/>
      <c r="I36" s="12"/>
      <c r="J36" s="14">
        <f t="shared" si="0"/>
      </c>
      <c r="K36" s="13"/>
      <c r="L36" s="13"/>
      <c r="M36" s="13"/>
      <c r="N36" s="13"/>
      <c r="O36" s="13"/>
      <c r="P36" s="13"/>
      <c r="Q36" s="14">
        <f t="shared" si="1"/>
      </c>
      <c r="R36" s="14">
        <f t="shared" si="2"/>
      </c>
      <c r="S36" s="15">
        <f t="shared" si="3"/>
      </c>
      <c r="T36" s="2">
        <f t="shared" si="4"/>
      </c>
      <c r="V36" s="9" t="e">
        <f t="shared" si="5"/>
        <v>#VALUE!</v>
      </c>
      <c r="X36" s="16">
        <f t="shared" si="6"/>
        <v>0</v>
      </c>
      <c r="Y36" s="16">
        <f t="shared" si="7"/>
        <v>0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D36" s="17"/>
      <c r="AE36" s="16">
        <f t="shared" si="12"/>
        <v>0</v>
      </c>
      <c r="AF36" s="16">
        <f t="shared" si="13"/>
        <v>0</v>
      </c>
      <c r="AG36" s="16">
        <f t="shared" si="14"/>
        <v>0</v>
      </c>
      <c r="AH36" s="16">
        <f t="shared" si="15"/>
        <v>0</v>
      </c>
      <c r="AI36" s="16">
        <f t="shared" si="16"/>
        <v>0</v>
      </c>
      <c r="AJ36" s="17">
        <f t="shared" si="17"/>
        <v>0</v>
      </c>
      <c r="AK36" s="18"/>
      <c r="AL36" s="9">
        <f t="shared" si="18"/>
        <v>0</v>
      </c>
      <c r="AM36" s="9">
        <f t="shared" si="19"/>
        <v>0</v>
      </c>
      <c r="AN36" s="19">
        <f t="shared" si="20"/>
        <v>0</v>
      </c>
      <c r="AO36" s="19">
        <f t="shared" si="21"/>
        <v>0</v>
      </c>
    </row>
    <row r="37" ht="18" customHeight="1" hidden="1"/>
    <row r="38" ht="18" customHeight="1" hidden="1"/>
    <row r="40" spans="1:20" s="40" customFormat="1" ht="18" customHeight="1">
      <c r="A40" s="41" t="str">
        <f>A1</f>
        <v>第５回　全九州トランポリン競技選手権大会</v>
      </c>
      <c r="B40" s="38"/>
      <c r="C40" s="39"/>
      <c r="D40" s="38"/>
      <c r="T40" s="36"/>
    </row>
    <row r="41" spans="1:20" s="40" customFormat="1" ht="18" customHeight="1">
      <c r="A41" s="37"/>
      <c r="B41" s="38"/>
      <c r="C41" s="39"/>
      <c r="D41" s="38"/>
      <c r="T41" s="36"/>
    </row>
    <row r="42" spans="1:20" s="40" customFormat="1" ht="18" customHeight="1">
      <c r="A42" s="41" t="str">
        <f>A3</f>
        <v>高校生以上　女子</v>
      </c>
      <c r="B42" s="38"/>
      <c r="C42" s="38" t="s">
        <v>34</v>
      </c>
      <c r="T42" s="36"/>
    </row>
    <row r="43" spans="1:19" ht="18" customHeight="1">
      <c r="A43" s="179" t="s">
        <v>209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</row>
    <row r="44" spans="1:26" ht="18" customHeight="1">
      <c r="A44" s="182" t="s">
        <v>0</v>
      </c>
      <c r="B44" s="169" t="s">
        <v>12</v>
      </c>
      <c r="C44" s="176" t="s">
        <v>46</v>
      </c>
      <c r="D44" s="169" t="s">
        <v>1</v>
      </c>
      <c r="E44" s="176" t="s">
        <v>33</v>
      </c>
      <c r="F44" s="176"/>
      <c r="G44" s="176"/>
      <c r="H44" s="176"/>
      <c r="I44" s="176"/>
      <c r="J44" s="176"/>
      <c r="K44" s="176" t="s">
        <v>34</v>
      </c>
      <c r="L44" s="176"/>
      <c r="M44" s="176"/>
      <c r="N44" s="176"/>
      <c r="O44" s="176"/>
      <c r="P44" s="176"/>
      <c r="Q44" s="176"/>
      <c r="R44" s="169" t="s">
        <v>35</v>
      </c>
      <c r="S44" s="169" t="s">
        <v>36</v>
      </c>
      <c r="V44" s="10" t="s">
        <v>10</v>
      </c>
      <c r="W44" s="24" t="s">
        <v>38</v>
      </c>
      <c r="X44" s="24"/>
      <c r="Y44" s="24"/>
      <c r="Z44" s="24">
        <f>IF(MAX($S$7:$S$36)&gt;10,10,MAX($S$7:$S$36))</f>
        <v>8</v>
      </c>
    </row>
    <row r="45" spans="1:41" ht="18" customHeight="1">
      <c r="A45" s="183"/>
      <c r="B45" s="169"/>
      <c r="C45" s="176"/>
      <c r="D45" s="169"/>
      <c r="E45" s="177" t="s">
        <v>14</v>
      </c>
      <c r="F45" s="178"/>
      <c r="G45" s="177" t="s">
        <v>15</v>
      </c>
      <c r="H45" s="178"/>
      <c r="I45" s="177" t="s">
        <v>30</v>
      </c>
      <c r="J45" s="178"/>
      <c r="K45" s="8" t="s">
        <v>3</v>
      </c>
      <c r="L45" s="8" t="s">
        <v>4</v>
      </c>
      <c r="M45" s="8" t="s">
        <v>5</v>
      </c>
      <c r="N45" s="8" t="s">
        <v>6</v>
      </c>
      <c r="O45" s="8" t="s">
        <v>7</v>
      </c>
      <c r="P45" s="8" t="s">
        <v>8</v>
      </c>
      <c r="Q45" s="8" t="s">
        <v>9</v>
      </c>
      <c r="R45" s="169"/>
      <c r="S45" s="169"/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L45" s="10" t="s">
        <v>37</v>
      </c>
      <c r="AM45" s="10" t="s">
        <v>32</v>
      </c>
      <c r="AN45" s="10" t="s">
        <v>29</v>
      </c>
      <c r="AO45" s="10" t="s">
        <v>11</v>
      </c>
    </row>
    <row r="46" spans="1:41" ht="18" customHeight="1">
      <c r="A46" s="4">
        <v>1</v>
      </c>
      <c r="B46" s="117" t="str">
        <f aca="true" t="shared" si="22" ref="B46:D55">IF($A46&gt;$Z$44,"",INDEX(B$7:B$36,MATCH($Z$44-$A46+1,$S$7:$S$36,0)))</f>
        <v>栫井　咲</v>
      </c>
      <c r="C46" s="116">
        <f t="shared" si="22"/>
        <v>2</v>
      </c>
      <c r="D46" s="116" t="str">
        <f t="shared" si="22"/>
        <v>小林Ｔ．ＪＵＮＰＩＮ</v>
      </c>
      <c r="E46" s="184">
        <f aca="true" t="shared" si="23" ref="E46:E55">IF($A46&gt;$Z$44,"",INDEX($J$7:$J$36,MATCH($Z$44-$A46+1,$S$7:$S$36,0)))</f>
        <v>20.4</v>
      </c>
      <c r="F46" s="185"/>
      <c r="G46" s="184">
        <f aca="true" t="shared" si="24" ref="G46:G55">IF($A46&gt;$Z$44,"",INDEX($Q$7:$Q$36,MATCH($Z$44-$A46+1,$S$7:$S$36,0)))</f>
        <v>21.7</v>
      </c>
      <c r="H46" s="185"/>
      <c r="I46" s="184">
        <f aca="true" t="shared" si="25" ref="I46:I55">IF($A46&gt;$Z$44,"",INDEX($R$7:$R$36,MATCH($Z$44-$A46+1,$S$7:$S$36,0)))</f>
        <v>42.1</v>
      </c>
      <c r="J46" s="185"/>
      <c r="K46" s="60">
        <v>7.1</v>
      </c>
      <c r="L46" s="60">
        <v>6.7</v>
      </c>
      <c r="M46" s="60">
        <v>6.7</v>
      </c>
      <c r="N46" s="60">
        <v>6.7</v>
      </c>
      <c r="O46" s="60">
        <v>6.6</v>
      </c>
      <c r="P46" s="60">
        <v>2.5</v>
      </c>
      <c r="Q46" s="58">
        <f aca="true" t="shared" si="26" ref="Q46:Q55">IF(B46="","",P46+AC46)</f>
        <v>22.6</v>
      </c>
      <c r="R46" s="58">
        <f aca="true" t="shared" si="27" ref="R46:R55">IF(B46="","",ROUND(I46+P46+AC46,1))</f>
        <v>64.7</v>
      </c>
      <c r="S46" s="4">
        <f aca="true" t="shared" si="28" ref="S46:S55">IF(B46="","",RANK(AO46,AO$46:AO$55,0))</f>
        <v>7</v>
      </c>
      <c r="T46" s="168">
        <f>Q46-P46</f>
        <v>20.1</v>
      </c>
      <c r="V46" s="9">
        <f aca="true" t="shared" si="29" ref="V46:V55">RANK(R46,R$46:R$55,0)</f>
        <v>7</v>
      </c>
      <c r="X46" s="16">
        <f aca="true" t="shared" si="30" ref="X46:X55">IF(K46="",0,LARGE($K46:$O46,1))</f>
        <v>7.1</v>
      </c>
      <c r="Y46" s="16">
        <f aca="true" t="shared" si="31" ref="Y46:Y55">IF(L46="",0,LARGE($K46:$O46,2))</f>
        <v>6.7</v>
      </c>
      <c r="Z46" s="16">
        <f aca="true" t="shared" si="32" ref="Z46:Z55">IF(M46="",0,LARGE($K46:$O46,3))</f>
        <v>6.7</v>
      </c>
      <c r="AA46" s="16">
        <f aca="true" t="shared" si="33" ref="AA46:AA55">IF(N46="",0,LARGE($K46:$O46,4))</f>
        <v>6.7</v>
      </c>
      <c r="AB46" s="16">
        <f aca="true" t="shared" si="34" ref="AB46:AB55">IF(O46="",0,LARGE($K46:$O46,5))</f>
        <v>6.6</v>
      </c>
      <c r="AC46" s="17">
        <f aca="true" t="shared" si="35" ref="AC46:AC55">SUM(Y46:AA46)</f>
        <v>20.1</v>
      </c>
      <c r="AL46" s="9">
        <f aca="true" t="shared" si="36" ref="AL46:AL55">IF(R46="",0,R46*1000000)</f>
        <v>64700000</v>
      </c>
      <c r="AM46" s="9">
        <f aca="true" t="shared" si="37" ref="AM46:AM55">IF(Q46="",0,Q46*1000)</f>
        <v>22600</v>
      </c>
      <c r="AN46" s="19">
        <f aca="true" t="shared" si="38" ref="AN46:AN55">SUM(K46:O46)/1000</f>
        <v>0.0338</v>
      </c>
      <c r="AO46" s="19">
        <f aca="true" t="shared" si="39" ref="AO46:AO55">ROUND(AL46+AM46-P46+AN46,4)</f>
        <v>64722597.5338</v>
      </c>
    </row>
    <row r="47" spans="1:41" ht="18" customHeight="1">
      <c r="A47" s="4">
        <v>2</v>
      </c>
      <c r="B47" s="117" t="str">
        <f t="shared" si="22"/>
        <v>川越　琴音</v>
      </c>
      <c r="C47" s="116">
        <f t="shared" si="22"/>
        <v>2</v>
      </c>
      <c r="D47" s="116" t="str">
        <f t="shared" si="22"/>
        <v>小林Ｔ．ＪＵＮＰＩＮ</v>
      </c>
      <c r="E47" s="184">
        <f t="shared" si="23"/>
        <v>21</v>
      </c>
      <c r="F47" s="185"/>
      <c r="G47" s="184">
        <f t="shared" si="24"/>
        <v>22</v>
      </c>
      <c r="H47" s="185"/>
      <c r="I47" s="184">
        <f t="shared" si="25"/>
        <v>43</v>
      </c>
      <c r="J47" s="185"/>
      <c r="K47" s="60">
        <v>0.6</v>
      </c>
      <c r="L47" s="60">
        <v>0.6</v>
      </c>
      <c r="M47" s="60">
        <v>0.5</v>
      </c>
      <c r="N47" s="60">
        <v>0.5</v>
      </c>
      <c r="O47" s="60">
        <v>0.6</v>
      </c>
      <c r="P47" s="60">
        <v>0.7</v>
      </c>
      <c r="Q47" s="58">
        <f t="shared" si="26"/>
        <v>2.4</v>
      </c>
      <c r="R47" s="58">
        <f t="shared" si="27"/>
        <v>45.4</v>
      </c>
      <c r="S47" s="4">
        <f t="shared" si="28"/>
        <v>8</v>
      </c>
      <c r="T47" s="168">
        <f aca="true" t="shared" si="40" ref="T47:T55">Q47-P47</f>
        <v>1.7</v>
      </c>
      <c r="V47" s="9">
        <f t="shared" si="29"/>
        <v>8</v>
      </c>
      <c r="X47" s="16">
        <f t="shared" si="30"/>
        <v>0.6</v>
      </c>
      <c r="Y47" s="16">
        <f t="shared" si="31"/>
        <v>0.6</v>
      </c>
      <c r="Z47" s="16">
        <f t="shared" si="32"/>
        <v>0.6</v>
      </c>
      <c r="AA47" s="16">
        <f t="shared" si="33"/>
        <v>0.5</v>
      </c>
      <c r="AB47" s="16">
        <f t="shared" si="34"/>
        <v>0.5</v>
      </c>
      <c r="AC47" s="17">
        <f t="shared" si="35"/>
        <v>1.7</v>
      </c>
      <c r="AL47" s="9">
        <f t="shared" si="36"/>
        <v>45400000</v>
      </c>
      <c r="AM47" s="9">
        <f t="shared" si="37"/>
        <v>2400</v>
      </c>
      <c r="AN47" s="19">
        <f t="shared" si="38"/>
        <v>0.0028000000000000004</v>
      </c>
      <c r="AO47" s="19">
        <f t="shared" si="39"/>
        <v>45402399.3028</v>
      </c>
    </row>
    <row r="48" spans="1:41" ht="18" customHeight="1">
      <c r="A48" s="4">
        <v>3</v>
      </c>
      <c r="B48" s="117" t="str">
        <f t="shared" si="22"/>
        <v>徳田菜々美</v>
      </c>
      <c r="C48" s="116">
        <f t="shared" si="22"/>
        <v>1</v>
      </c>
      <c r="D48" s="116" t="str">
        <f t="shared" si="22"/>
        <v>ＴＣ・ＲＡＲＡ</v>
      </c>
      <c r="E48" s="184">
        <f t="shared" si="23"/>
        <v>21.2</v>
      </c>
      <c r="F48" s="185"/>
      <c r="G48" s="184">
        <f t="shared" si="24"/>
        <v>23.6</v>
      </c>
      <c r="H48" s="185"/>
      <c r="I48" s="184">
        <f t="shared" si="25"/>
        <v>44.8</v>
      </c>
      <c r="J48" s="185"/>
      <c r="K48" s="60">
        <v>7.1</v>
      </c>
      <c r="L48" s="60">
        <v>6.6</v>
      </c>
      <c r="M48" s="60">
        <v>6.8</v>
      </c>
      <c r="N48" s="60">
        <v>6.9</v>
      </c>
      <c r="O48" s="60">
        <v>6.9</v>
      </c>
      <c r="P48" s="60">
        <v>2.3</v>
      </c>
      <c r="Q48" s="58">
        <f t="shared" si="26"/>
        <v>22.900000000000002</v>
      </c>
      <c r="R48" s="58">
        <f t="shared" si="27"/>
        <v>67.7</v>
      </c>
      <c r="S48" s="4">
        <f t="shared" si="28"/>
        <v>6</v>
      </c>
      <c r="T48" s="168">
        <f t="shared" si="40"/>
        <v>20.6</v>
      </c>
      <c r="V48" s="9">
        <f t="shared" si="29"/>
        <v>6</v>
      </c>
      <c r="X48" s="16">
        <f t="shared" si="30"/>
        <v>7.1</v>
      </c>
      <c r="Y48" s="16">
        <f t="shared" si="31"/>
        <v>6.9</v>
      </c>
      <c r="Z48" s="16">
        <f t="shared" si="32"/>
        <v>6.9</v>
      </c>
      <c r="AA48" s="16">
        <f t="shared" si="33"/>
        <v>6.8</v>
      </c>
      <c r="AB48" s="16">
        <f t="shared" si="34"/>
        <v>6.6</v>
      </c>
      <c r="AC48" s="17">
        <f t="shared" si="35"/>
        <v>20.6</v>
      </c>
      <c r="AL48" s="9">
        <f t="shared" si="36"/>
        <v>67700000</v>
      </c>
      <c r="AM48" s="9">
        <f t="shared" si="37"/>
        <v>22900.000000000004</v>
      </c>
      <c r="AN48" s="19">
        <f t="shared" si="38"/>
        <v>0.0343</v>
      </c>
      <c r="AO48" s="19">
        <f t="shared" si="39"/>
        <v>67722897.7343</v>
      </c>
    </row>
    <row r="49" spans="1:41" ht="18" customHeight="1">
      <c r="A49" s="4">
        <v>4</v>
      </c>
      <c r="B49" s="117" t="str">
        <f t="shared" si="22"/>
        <v>鎌田　優実</v>
      </c>
      <c r="C49" s="116">
        <f t="shared" si="22"/>
        <v>2</v>
      </c>
      <c r="D49" s="116" t="str">
        <f t="shared" si="22"/>
        <v>小林Ｔ．ＪＵＮＰＩＮ</v>
      </c>
      <c r="E49" s="184">
        <f t="shared" si="23"/>
        <v>23</v>
      </c>
      <c r="F49" s="185"/>
      <c r="G49" s="184">
        <f t="shared" si="24"/>
        <v>22.4</v>
      </c>
      <c r="H49" s="185"/>
      <c r="I49" s="184">
        <f t="shared" si="25"/>
        <v>45.4</v>
      </c>
      <c r="J49" s="185"/>
      <c r="K49" s="60">
        <v>7.3</v>
      </c>
      <c r="L49" s="60">
        <v>7.4</v>
      </c>
      <c r="M49" s="60">
        <v>7</v>
      </c>
      <c r="N49" s="60">
        <v>7</v>
      </c>
      <c r="O49" s="60">
        <v>7.1</v>
      </c>
      <c r="P49" s="60">
        <v>3.9</v>
      </c>
      <c r="Q49" s="58">
        <f t="shared" si="26"/>
        <v>25.299999999999997</v>
      </c>
      <c r="R49" s="58">
        <f t="shared" si="27"/>
        <v>70.7</v>
      </c>
      <c r="S49" s="4">
        <f t="shared" si="28"/>
        <v>5</v>
      </c>
      <c r="T49" s="168">
        <f t="shared" si="40"/>
        <v>21.4</v>
      </c>
      <c r="V49" s="9">
        <f t="shared" si="29"/>
        <v>5</v>
      </c>
      <c r="X49" s="16">
        <f t="shared" si="30"/>
        <v>7.4</v>
      </c>
      <c r="Y49" s="16">
        <f t="shared" si="31"/>
        <v>7.3</v>
      </c>
      <c r="Z49" s="16">
        <f t="shared" si="32"/>
        <v>7.1</v>
      </c>
      <c r="AA49" s="16">
        <f t="shared" si="33"/>
        <v>7</v>
      </c>
      <c r="AB49" s="16">
        <f t="shared" si="34"/>
        <v>7</v>
      </c>
      <c r="AC49" s="17">
        <f t="shared" si="35"/>
        <v>21.4</v>
      </c>
      <c r="AL49" s="9">
        <f t="shared" si="36"/>
        <v>70700000</v>
      </c>
      <c r="AM49" s="9">
        <f t="shared" si="37"/>
        <v>25299.999999999996</v>
      </c>
      <c r="AN49" s="19">
        <f t="shared" si="38"/>
        <v>0.0358</v>
      </c>
      <c r="AO49" s="19">
        <f t="shared" si="39"/>
        <v>70725296.1358</v>
      </c>
    </row>
    <row r="50" spans="1:41" ht="18" customHeight="1">
      <c r="A50" s="4">
        <v>5</v>
      </c>
      <c r="B50" s="117" t="str">
        <f t="shared" si="22"/>
        <v>殿所　加奈子</v>
      </c>
      <c r="C50" s="116">
        <f t="shared" si="22"/>
        <v>2</v>
      </c>
      <c r="D50" s="116" t="str">
        <f t="shared" si="22"/>
        <v>小林Ｔ．ＪＵＮＰＩＮ</v>
      </c>
      <c r="E50" s="184">
        <f t="shared" si="23"/>
        <v>23.4</v>
      </c>
      <c r="F50" s="185"/>
      <c r="G50" s="184">
        <f t="shared" si="24"/>
        <v>25</v>
      </c>
      <c r="H50" s="185"/>
      <c r="I50" s="184">
        <f t="shared" si="25"/>
        <v>48.4</v>
      </c>
      <c r="J50" s="185"/>
      <c r="K50" s="60">
        <v>7.5</v>
      </c>
      <c r="L50" s="60">
        <v>7.8</v>
      </c>
      <c r="M50" s="60">
        <v>7.5</v>
      </c>
      <c r="N50" s="60">
        <v>7.4</v>
      </c>
      <c r="O50" s="60">
        <v>7.4</v>
      </c>
      <c r="P50" s="60">
        <v>2.9</v>
      </c>
      <c r="Q50" s="58">
        <f t="shared" si="26"/>
        <v>25.299999999999997</v>
      </c>
      <c r="R50" s="58">
        <f t="shared" si="27"/>
        <v>73.7</v>
      </c>
      <c r="S50" s="4">
        <f t="shared" si="28"/>
        <v>4</v>
      </c>
      <c r="T50" s="168">
        <f t="shared" si="40"/>
        <v>22.4</v>
      </c>
      <c r="V50" s="9">
        <f t="shared" si="29"/>
        <v>4</v>
      </c>
      <c r="X50" s="16">
        <f t="shared" si="30"/>
        <v>7.8</v>
      </c>
      <c r="Y50" s="16">
        <f t="shared" si="31"/>
        <v>7.5</v>
      </c>
      <c r="Z50" s="16">
        <f t="shared" si="32"/>
        <v>7.5</v>
      </c>
      <c r="AA50" s="16">
        <f t="shared" si="33"/>
        <v>7.4</v>
      </c>
      <c r="AB50" s="16">
        <f t="shared" si="34"/>
        <v>7.4</v>
      </c>
      <c r="AC50" s="17">
        <f t="shared" si="35"/>
        <v>22.4</v>
      </c>
      <c r="AL50" s="9">
        <f t="shared" si="36"/>
        <v>73700000</v>
      </c>
      <c r="AM50" s="9">
        <f t="shared" si="37"/>
        <v>25299.999999999996</v>
      </c>
      <c r="AN50" s="19">
        <f t="shared" si="38"/>
        <v>0.0376</v>
      </c>
      <c r="AO50" s="19">
        <f t="shared" si="39"/>
        <v>73725297.1376</v>
      </c>
    </row>
    <row r="51" spans="1:41" ht="18" customHeight="1">
      <c r="A51" s="4">
        <v>6</v>
      </c>
      <c r="B51" s="117" t="str">
        <f t="shared" si="22"/>
        <v>中山　琴葉</v>
      </c>
      <c r="C51" s="116">
        <f t="shared" si="22"/>
        <v>2</v>
      </c>
      <c r="D51" s="116" t="str">
        <f t="shared" si="22"/>
        <v>熊本ＴＣ</v>
      </c>
      <c r="E51" s="184">
        <f t="shared" si="23"/>
        <v>23.2</v>
      </c>
      <c r="F51" s="185"/>
      <c r="G51" s="184">
        <f t="shared" si="24"/>
        <v>26.099999999999998</v>
      </c>
      <c r="H51" s="185"/>
      <c r="I51" s="184">
        <f t="shared" si="25"/>
        <v>49.3</v>
      </c>
      <c r="J51" s="185"/>
      <c r="K51" s="60">
        <v>7.6</v>
      </c>
      <c r="L51" s="60">
        <v>7.8</v>
      </c>
      <c r="M51" s="60">
        <v>7.4</v>
      </c>
      <c r="N51" s="60">
        <v>7.4</v>
      </c>
      <c r="O51" s="60">
        <v>7.6</v>
      </c>
      <c r="P51" s="60">
        <v>3.7</v>
      </c>
      <c r="Q51" s="58">
        <f t="shared" si="26"/>
        <v>26.3</v>
      </c>
      <c r="R51" s="58">
        <f t="shared" si="27"/>
        <v>75.6</v>
      </c>
      <c r="S51" s="4">
        <f t="shared" si="28"/>
        <v>3</v>
      </c>
      <c r="T51" s="168">
        <f t="shared" si="40"/>
        <v>22.6</v>
      </c>
      <c r="V51" s="9">
        <f t="shared" si="29"/>
        <v>3</v>
      </c>
      <c r="X51" s="16">
        <f t="shared" si="30"/>
        <v>7.8</v>
      </c>
      <c r="Y51" s="16">
        <f t="shared" si="31"/>
        <v>7.6</v>
      </c>
      <c r="Z51" s="16">
        <f t="shared" si="32"/>
        <v>7.6</v>
      </c>
      <c r="AA51" s="16">
        <f t="shared" si="33"/>
        <v>7.4</v>
      </c>
      <c r="AB51" s="16">
        <f t="shared" si="34"/>
        <v>7.4</v>
      </c>
      <c r="AC51" s="17">
        <f t="shared" si="35"/>
        <v>22.6</v>
      </c>
      <c r="AL51" s="9">
        <f t="shared" si="36"/>
        <v>75600000</v>
      </c>
      <c r="AM51" s="9">
        <f t="shared" si="37"/>
        <v>26300</v>
      </c>
      <c r="AN51" s="19">
        <f t="shared" si="38"/>
        <v>0.0378</v>
      </c>
      <c r="AO51" s="19">
        <f t="shared" si="39"/>
        <v>75626296.3378</v>
      </c>
    </row>
    <row r="52" spans="1:41" ht="18" customHeight="1">
      <c r="A52" s="4">
        <v>7</v>
      </c>
      <c r="B52" s="117" t="str">
        <f t="shared" si="22"/>
        <v>生駒　紗彩</v>
      </c>
      <c r="C52" s="116">
        <f t="shared" si="22"/>
        <v>1</v>
      </c>
      <c r="D52" s="116" t="str">
        <f t="shared" si="22"/>
        <v>熊本ＴＣ</v>
      </c>
      <c r="E52" s="184">
        <f t="shared" si="23"/>
        <v>24.2</v>
      </c>
      <c r="F52" s="185"/>
      <c r="G52" s="184">
        <f t="shared" si="24"/>
        <v>26.5</v>
      </c>
      <c r="H52" s="185"/>
      <c r="I52" s="184">
        <f t="shared" si="25"/>
        <v>50.7</v>
      </c>
      <c r="J52" s="185"/>
      <c r="K52" s="60">
        <v>7.6</v>
      </c>
      <c r="L52" s="60">
        <v>7.6</v>
      </c>
      <c r="M52" s="60">
        <v>7.6</v>
      </c>
      <c r="N52" s="60">
        <v>7.7</v>
      </c>
      <c r="O52" s="60">
        <v>7.4</v>
      </c>
      <c r="P52" s="60">
        <v>3.1</v>
      </c>
      <c r="Q52" s="58">
        <f t="shared" si="26"/>
        <v>25.9</v>
      </c>
      <c r="R52" s="58">
        <f t="shared" si="27"/>
        <v>76.6</v>
      </c>
      <c r="S52" s="4">
        <f t="shared" si="28"/>
        <v>2</v>
      </c>
      <c r="T52" s="168">
        <f>Q52-P52</f>
        <v>22.799999999999997</v>
      </c>
      <c r="V52" s="9">
        <f t="shared" si="29"/>
        <v>2</v>
      </c>
      <c r="X52" s="16">
        <f t="shared" si="30"/>
        <v>7.7</v>
      </c>
      <c r="Y52" s="16">
        <f t="shared" si="31"/>
        <v>7.6</v>
      </c>
      <c r="Z52" s="16">
        <f t="shared" si="32"/>
        <v>7.6</v>
      </c>
      <c r="AA52" s="16">
        <f t="shared" si="33"/>
        <v>7.6</v>
      </c>
      <c r="AB52" s="16">
        <f t="shared" si="34"/>
        <v>7.4</v>
      </c>
      <c r="AC52" s="17">
        <f t="shared" si="35"/>
        <v>22.799999999999997</v>
      </c>
      <c r="AL52" s="9">
        <f t="shared" si="36"/>
        <v>76600000</v>
      </c>
      <c r="AM52" s="9">
        <f t="shared" si="37"/>
        <v>25900</v>
      </c>
      <c r="AN52" s="19">
        <f t="shared" si="38"/>
        <v>0.037899999999999996</v>
      </c>
      <c r="AO52" s="19">
        <f t="shared" si="39"/>
        <v>76625896.9379</v>
      </c>
    </row>
    <row r="53" spans="1:41" ht="18" customHeight="1">
      <c r="A53" s="4">
        <v>8</v>
      </c>
      <c r="B53" s="117" t="str">
        <f t="shared" si="22"/>
        <v>平河　すみれ</v>
      </c>
      <c r="C53" s="116">
        <f t="shared" si="22"/>
        <v>1</v>
      </c>
      <c r="D53" s="116" t="str">
        <f t="shared" si="22"/>
        <v>熊本ＴＣ</v>
      </c>
      <c r="E53" s="184">
        <f t="shared" si="23"/>
        <v>24.599999999999998</v>
      </c>
      <c r="F53" s="185"/>
      <c r="G53" s="184">
        <f t="shared" si="24"/>
        <v>27.299999999999997</v>
      </c>
      <c r="H53" s="185"/>
      <c r="I53" s="184">
        <f t="shared" si="25"/>
        <v>51.9</v>
      </c>
      <c r="J53" s="185"/>
      <c r="K53" s="60">
        <v>8</v>
      </c>
      <c r="L53" s="60">
        <v>7.8</v>
      </c>
      <c r="M53" s="60">
        <v>8.2</v>
      </c>
      <c r="N53" s="60">
        <v>8</v>
      </c>
      <c r="O53" s="60">
        <v>7.9</v>
      </c>
      <c r="P53" s="60">
        <v>4.9</v>
      </c>
      <c r="Q53" s="58">
        <f t="shared" si="26"/>
        <v>28.799999999999997</v>
      </c>
      <c r="R53" s="58">
        <f t="shared" si="27"/>
        <v>80.7</v>
      </c>
      <c r="S53" s="4">
        <f t="shared" si="28"/>
        <v>1</v>
      </c>
      <c r="T53" s="168">
        <f t="shared" si="40"/>
        <v>23.9</v>
      </c>
      <c r="V53" s="9">
        <f t="shared" si="29"/>
        <v>1</v>
      </c>
      <c r="X53" s="16">
        <f t="shared" si="30"/>
        <v>8.2</v>
      </c>
      <c r="Y53" s="16">
        <f t="shared" si="31"/>
        <v>8</v>
      </c>
      <c r="Z53" s="16">
        <f t="shared" si="32"/>
        <v>8</v>
      </c>
      <c r="AA53" s="16">
        <f t="shared" si="33"/>
        <v>7.9</v>
      </c>
      <c r="AB53" s="16">
        <f t="shared" si="34"/>
        <v>7.8</v>
      </c>
      <c r="AC53" s="17">
        <f t="shared" si="35"/>
        <v>23.9</v>
      </c>
      <c r="AL53" s="9">
        <f t="shared" si="36"/>
        <v>80700000</v>
      </c>
      <c r="AM53" s="9">
        <f t="shared" si="37"/>
        <v>28799.999999999996</v>
      </c>
      <c r="AN53" s="19">
        <f t="shared" si="38"/>
        <v>0.0399</v>
      </c>
      <c r="AO53" s="19">
        <f t="shared" si="39"/>
        <v>80728795.1399</v>
      </c>
    </row>
    <row r="54" spans="1:41" ht="18" customHeight="1">
      <c r="A54" s="4">
        <v>9</v>
      </c>
      <c r="B54" s="117">
        <f t="shared" si="22"/>
      </c>
      <c r="C54" s="116">
        <f t="shared" si="22"/>
      </c>
      <c r="D54" s="116">
        <f t="shared" si="22"/>
      </c>
      <c r="E54" s="184">
        <f t="shared" si="23"/>
      </c>
      <c r="F54" s="185"/>
      <c r="G54" s="184">
        <f t="shared" si="24"/>
      </c>
      <c r="H54" s="185"/>
      <c r="I54" s="184">
        <f t="shared" si="25"/>
      </c>
      <c r="J54" s="185"/>
      <c r="K54" s="60"/>
      <c r="L54" s="60"/>
      <c r="M54" s="60"/>
      <c r="N54" s="60"/>
      <c r="O54" s="60"/>
      <c r="P54" s="60"/>
      <c r="Q54" s="58">
        <f t="shared" si="26"/>
      </c>
      <c r="R54" s="58">
        <f t="shared" si="27"/>
      </c>
      <c r="S54" s="4">
        <f t="shared" si="28"/>
      </c>
      <c r="T54" s="75" t="e">
        <f t="shared" si="40"/>
        <v>#VALUE!</v>
      </c>
      <c r="V54" s="9" t="e">
        <f t="shared" si="29"/>
        <v>#VALUE!</v>
      </c>
      <c r="X54" s="16">
        <f t="shared" si="30"/>
        <v>0</v>
      </c>
      <c r="Y54" s="16">
        <f t="shared" si="31"/>
        <v>0</v>
      </c>
      <c r="Z54" s="16">
        <f t="shared" si="32"/>
        <v>0</v>
      </c>
      <c r="AA54" s="16">
        <f t="shared" si="33"/>
        <v>0</v>
      </c>
      <c r="AB54" s="16">
        <f t="shared" si="34"/>
        <v>0</v>
      </c>
      <c r="AC54" s="17">
        <f t="shared" si="35"/>
        <v>0</v>
      </c>
      <c r="AL54" s="9">
        <f t="shared" si="36"/>
        <v>0</v>
      </c>
      <c r="AM54" s="9">
        <f t="shared" si="37"/>
        <v>0</v>
      </c>
      <c r="AN54" s="19">
        <f t="shared" si="38"/>
        <v>0</v>
      </c>
      <c r="AO54" s="19">
        <f t="shared" si="39"/>
        <v>0</v>
      </c>
    </row>
    <row r="55" spans="1:41" ht="18" customHeight="1">
      <c r="A55" s="4">
        <v>10</v>
      </c>
      <c r="B55" s="117">
        <f t="shared" si="22"/>
      </c>
      <c r="C55" s="116">
        <f t="shared" si="22"/>
      </c>
      <c r="D55" s="116">
        <f t="shared" si="22"/>
      </c>
      <c r="E55" s="184">
        <f t="shared" si="23"/>
      </c>
      <c r="F55" s="185"/>
      <c r="G55" s="184">
        <f t="shared" si="24"/>
      </c>
      <c r="H55" s="185"/>
      <c r="I55" s="184">
        <f t="shared" si="25"/>
      </c>
      <c r="J55" s="185"/>
      <c r="K55" s="60"/>
      <c r="L55" s="60"/>
      <c r="M55" s="60"/>
      <c r="N55" s="60"/>
      <c r="O55" s="60"/>
      <c r="P55" s="60"/>
      <c r="Q55" s="58">
        <f t="shared" si="26"/>
      </c>
      <c r="R55" s="58">
        <f t="shared" si="27"/>
      </c>
      <c r="S55" s="4">
        <f t="shared" si="28"/>
      </c>
      <c r="T55" s="75" t="e">
        <f t="shared" si="40"/>
        <v>#VALUE!</v>
      </c>
      <c r="V55" s="9" t="e">
        <f t="shared" si="29"/>
        <v>#VALUE!</v>
      </c>
      <c r="X55" s="16">
        <f t="shared" si="30"/>
        <v>0</v>
      </c>
      <c r="Y55" s="16">
        <f t="shared" si="31"/>
        <v>0</v>
      </c>
      <c r="Z55" s="16">
        <f t="shared" si="32"/>
        <v>0</v>
      </c>
      <c r="AA55" s="16">
        <f t="shared" si="33"/>
        <v>0</v>
      </c>
      <c r="AB55" s="16">
        <f t="shared" si="34"/>
        <v>0</v>
      </c>
      <c r="AC55" s="17">
        <f t="shared" si="35"/>
        <v>0</v>
      </c>
      <c r="AL55" s="9">
        <f t="shared" si="36"/>
        <v>0</v>
      </c>
      <c r="AM55" s="9">
        <f t="shared" si="37"/>
        <v>0</v>
      </c>
      <c r="AN55" s="19">
        <f t="shared" si="38"/>
        <v>0</v>
      </c>
      <c r="AO55" s="19">
        <f t="shared" si="39"/>
        <v>0</v>
      </c>
    </row>
  </sheetData>
  <sheetProtection formatCells="0" formatColumns="0" formatRows="0" selectLockedCells="1"/>
  <mergeCells count="54">
    <mergeCell ref="E1:J2"/>
    <mergeCell ref="E49:F49"/>
    <mergeCell ref="A43:S43"/>
    <mergeCell ref="A4:S4"/>
    <mergeCell ref="E55:F55"/>
    <mergeCell ref="G55:H55"/>
    <mergeCell ref="I55:J55"/>
    <mergeCell ref="E53:F53"/>
    <mergeCell ref="G53:H53"/>
    <mergeCell ref="I53:J53"/>
    <mergeCell ref="E54:F54"/>
    <mergeCell ref="I51:J51"/>
    <mergeCell ref="E52:F52"/>
    <mergeCell ref="G52:H52"/>
    <mergeCell ref="I52:J52"/>
    <mergeCell ref="G54:H54"/>
    <mergeCell ref="I54:J54"/>
    <mergeCell ref="E51:F51"/>
    <mergeCell ref="G51:H51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S44:S45"/>
    <mergeCell ref="E44:J44"/>
    <mergeCell ref="E45:F45"/>
    <mergeCell ref="G45:H45"/>
    <mergeCell ref="I45:J45"/>
    <mergeCell ref="K44:Q44"/>
    <mergeCell ref="R44:R45"/>
    <mergeCell ref="I46:J46"/>
    <mergeCell ref="A44:A45"/>
    <mergeCell ref="B44:B45"/>
    <mergeCell ref="D44:D45"/>
    <mergeCell ref="C44:C45"/>
    <mergeCell ref="I48:J48"/>
    <mergeCell ref="E46:F46"/>
    <mergeCell ref="G46:H46"/>
    <mergeCell ref="A5:A6"/>
    <mergeCell ref="AE5:AI5"/>
    <mergeCell ref="R5:R6"/>
    <mergeCell ref="S5:S6"/>
    <mergeCell ref="D5:D6"/>
    <mergeCell ref="X5:AB5"/>
    <mergeCell ref="K5:Q5"/>
    <mergeCell ref="E5:J5"/>
    <mergeCell ref="B5:B6"/>
    <mergeCell ref="C5:C6"/>
  </mergeCells>
  <printOptions/>
  <pageMargins left="0.3937007874015748" right="0.3937007874015748" top="0.3937007874015748" bottom="0.3937007874015748" header="0.11811023622047245" footer="0.11811023622047245"/>
  <pageSetup fitToHeight="2" fitToWidth="1" orientation="landscape" paperSize="9" scale="95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LEGACY</dc:creator>
  <cp:keywords/>
  <dc:description/>
  <cp:lastModifiedBy>sarara</cp:lastModifiedBy>
  <cp:lastPrinted>2013-08-27T00:24:30Z</cp:lastPrinted>
  <dcterms:created xsi:type="dcterms:W3CDTF">2010-02-23T03:10:40Z</dcterms:created>
  <dcterms:modified xsi:type="dcterms:W3CDTF">2013-08-27T00:31:09Z</dcterms:modified>
  <cp:category/>
  <cp:version/>
  <cp:contentType/>
  <cp:contentStatus/>
</cp:coreProperties>
</file>